
<file path=[Content_Types].xml><?xml version="1.0" encoding="utf-8"?>
<Types xmlns="http://schemas.openxmlformats.org/package/2006/content-types"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xl/worksheets/sheet1.xml" ContentType="application/vnd.openxmlformats-officedocument.spreadsheetml.worksheet+xml"/>
  <Override PartName="/xl/charts/chart5.xml" ContentType="application/vnd.openxmlformats-officedocument.drawingml.chart+xml"/>
  <Override PartName="/xl/worksheets/sheet8.xml" ContentType="application/vnd.openxmlformats-officedocument.spreadsheetml.worksheet+xml"/>
  <Override PartName="/xl/drawings/drawing4.xml" ContentType="application/vnd.openxmlformats-officedocument.drawingml.chartshapes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charts/chart10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charts/chart1.xml" ContentType="application/vnd.openxmlformats-officedocument.drawingml.chart+xml"/>
  <Override PartName="/xl/charts/chart8.xml" ContentType="application/vnd.openxmlformats-officedocument.drawingml.chart+xml"/>
  <Override PartName="/xl/worksheets/sheet2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charts/chart4.xml" ContentType="application/vnd.openxmlformats-officedocument.drawingml.chart+xml"/>
  <Override PartName="/xl/charts/chart11.xml" ContentType="application/vnd.openxmlformats-officedocument.drawingml.chart+xml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600" yWindow="20" windowWidth="35180" windowHeight="11700" activeTab="1"/>
  </bookViews>
  <sheets>
    <sheet name="Publication List" sheetId="9" r:id="rId1"/>
    <sheet name="master list" sheetId="1" r:id="rId2"/>
    <sheet name="references" sheetId="4" r:id="rId3"/>
    <sheet name="Unconfirmed species" sheetId="10" r:id="rId4"/>
    <sheet name="Oregon species,not Coos,Yaquina" sheetId="8" r:id="rId5"/>
    <sheet name="Extinctions - contractions" sheetId="7" r:id="rId6"/>
    <sheet name="Unconfirmed copepods" sheetId="2" r:id="rId7"/>
    <sheet name="Unidentified taxa 2011 RAS" sheetId="3" r:id="rId8"/>
    <sheet name="Stations" sheetId="5" r:id="rId9"/>
  </sheets>
  <definedNames>
    <definedName name="_xlnm.Print_Area" localSheetId="1">'master list'!$W$475:$AF$525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572" i="1"/>
  <c r="F572"/>
  <c r="F573"/>
  <c r="F574"/>
  <c r="F575"/>
  <c r="F576"/>
  <c r="F577"/>
  <c r="F578"/>
  <c r="F579"/>
  <c r="F580"/>
  <c r="F581"/>
  <c r="F582"/>
  <c r="F583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K32"/>
  <c r="AJ32"/>
  <c r="AI32"/>
  <c r="AH32"/>
  <c r="AK31"/>
  <c r="AJ31"/>
  <c r="AI31"/>
  <c r="AH31"/>
  <c r="AK30"/>
  <c r="AJ30"/>
  <c r="AI30"/>
  <c r="AH30"/>
  <c r="AK29"/>
  <c r="AJ29"/>
  <c r="AI29"/>
  <c r="AH29"/>
  <c r="AK28"/>
  <c r="AJ28"/>
  <c r="AI28"/>
  <c r="AH28"/>
  <c r="AK27"/>
  <c r="AJ27"/>
  <c r="AI27"/>
  <c r="AH27"/>
  <c r="AK26"/>
  <c r="AJ26"/>
  <c r="AI26"/>
  <c r="AH26"/>
  <c r="AK25"/>
  <c r="AJ25"/>
  <c r="AI25"/>
  <c r="AH25"/>
  <c r="AK24"/>
  <c r="AJ24"/>
  <c r="AI24"/>
  <c r="AH24"/>
  <c r="AK23"/>
  <c r="AJ23"/>
  <c r="AI23"/>
  <c r="AH23"/>
  <c r="AK22"/>
  <c r="AJ22"/>
  <c r="AI22"/>
  <c r="AH22"/>
  <c r="AK21"/>
  <c r="AJ21"/>
  <c r="AI21"/>
  <c r="AH21"/>
  <c r="AK20"/>
  <c r="AJ20"/>
  <c r="AI20"/>
  <c r="AH20"/>
  <c r="AK19"/>
  <c r="AJ19"/>
  <c r="AI19"/>
  <c r="AH19"/>
  <c r="AK18"/>
  <c r="AJ18"/>
  <c r="AI18"/>
  <c r="AH18"/>
  <c r="AK17"/>
  <c r="AJ17"/>
  <c r="AI17"/>
  <c r="AH17"/>
  <c r="AK16"/>
  <c r="AJ16"/>
  <c r="AI16"/>
  <c r="AH16"/>
  <c r="AK15"/>
  <c r="AJ15"/>
  <c r="AI15"/>
  <c r="AH15"/>
  <c r="AK14"/>
  <c r="AJ14"/>
  <c r="AI14"/>
  <c r="AH14"/>
  <c r="AK13"/>
  <c r="AJ13"/>
  <c r="AI13"/>
  <c r="AH13"/>
  <c r="AK12"/>
  <c r="AJ12"/>
  <c r="AI12"/>
  <c r="AH12"/>
  <c r="AK11"/>
  <c r="AJ11"/>
  <c r="AI11"/>
  <c r="AH11"/>
  <c r="AK10"/>
  <c r="AJ10"/>
  <c r="AI10"/>
  <c r="AH10"/>
  <c r="AK9"/>
  <c r="AJ9"/>
  <c r="AI9"/>
  <c r="AH9"/>
  <c r="AK8"/>
  <c r="AJ8"/>
  <c r="AI8"/>
  <c r="AH8"/>
  <c r="AK7"/>
  <c r="AJ7"/>
  <c r="AI7"/>
  <c r="AH7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G32"/>
  <c r="BG31"/>
  <c r="BG30"/>
  <c r="BG29"/>
  <c r="BG28"/>
  <c r="BG27"/>
  <c r="BG26"/>
  <c r="BG25"/>
  <c r="BG24"/>
  <c r="BG23"/>
  <c r="BG22"/>
  <c r="BG21"/>
  <c r="BG20"/>
  <c r="BG19"/>
  <c r="BG18"/>
  <c r="BG17"/>
  <c r="BG16"/>
  <c r="BG15"/>
  <c r="BG14"/>
  <c r="BG13"/>
  <c r="BG12"/>
  <c r="BG11"/>
  <c r="BG10"/>
  <c r="BG9"/>
  <c r="BG8"/>
  <c r="BG7"/>
  <c r="BH32"/>
  <c r="BH31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F32"/>
  <c r="BF31"/>
  <c r="BF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BF7"/>
  <c r="BE32"/>
  <c r="BE31"/>
  <c r="BE30"/>
  <c r="BE29"/>
  <c r="BE28"/>
  <c r="BE27"/>
  <c r="BE26"/>
  <c r="BE25"/>
  <c r="BE24"/>
  <c r="BE23"/>
  <c r="BE22"/>
  <c r="BE21"/>
  <c r="BE20"/>
  <c r="BE19"/>
  <c r="BE18"/>
  <c r="BE17"/>
  <c r="BE16"/>
  <c r="BE15"/>
  <c r="BE14"/>
  <c r="BE13"/>
  <c r="BE12"/>
  <c r="BE11"/>
  <c r="BE10"/>
  <c r="BE9"/>
  <c r="BE8"/>
  <c r="BE7"/>
  <c r="Q575"/>
  <c r="Q576"/>
  <c r="Q577"/>
  <c r="Q578"/>
  <c r="P589"/>
  <c r="Q580"/>
  <c r="Q581"/>
  <c r="Q582"/>
  <c r="Q583"/>
  <c r="Q589"/>
  <c r="R589"/>
  <c r="P588"/>
  <c r="Q588"/>
  <c r="R588"/>
  <c r="P587"/>
  <c r="Q587"/>
  <c r="R587"/>
  <c r="P586"/>
  <c r="Q586"/>
  <c r="R586"/>
  <c r="AZ58"/>
  <c r="AZ59"/>
  <c r="AZ60"/>
  <c r="AZ61"/>
  <c r="AZ62"/>
  <c r="AZ63"/>
  <c r="AZ64"/>
  <c r="AZ65"/>
  <c r="AZ66"/>
  <c r="AZ67"/>
  <c r="AZ68"/>
  <c r="AZ69"/>
  <c r="AZ70"/>
  <c r="AZ71"/>
  <c r="AZ72"/>
  <c r="AZ73"/>
  <c r="AZ74"/>
  <c r="AZ75"/>
  <c r="AZ76"/>
  <c r="AZ77"/>
  <c r="AZ78"/>
  <c r="AZ79"/>
  <c r="AZ80"/>
  <c r="AZ81"/>
  <c r="AZ82"/>
  <c r="AZ83"/>
  <c r="AZ84"/>
  <c r="AZ85"/>
  <c r="BA85"/>
  <c r="BA84"/>
  <c r="BB85"/>
  <c r="BA83"/>
  <c r="BB84"/>
  <c r="BA82"/>
  <c r="BB83"/>
  <c r="BA81"/>
  <c r="BB82"/>
  <c r="BA80"/>
  <c r="BB81"/>
  <c r="BA79"/>
  <c r="BB80"/>
  <c r="BA78"/>
  <c r="BB79"/>
  <c r="BA77"/>
  <c r="BB78"/>
  <c r="BA76"/>
  <c r="BB77"/>
  <c r="BA75"/>
  <c r="BB76"/>
  <c r="BA74"/>
  <c r="BB75"/>
  <c r="BA73"/>
  <c r="BB74"/>
  <c r="BA72"/>
  <c r="BB73"/>
  <c r="BA71"/>
  <c r="BB72"/>
  <c r="BA70"/>
  <c r="BB71"/>
  <c r="BA69"/>
  <c r="BB70"/>
  <c r="BA68"/>
  <c r="BB69"/>
  <c r="BA67"/>
  <c r="BB68"/>
  <c r="BA66"/>
  <c r="BB67"/>
  <c r="BA65"/>
  <c r="BB66"/>
  <c r="BA64"/>
  <c r="BB65"/>
  <c r="BA63"/>
  <c r="BB64"/>
  <c r="BA62"/>
  <c r="BB63"/>
  <c r="BA61"/>
  <c r="BB62"/>
  <c r="BA60"/>
  <c r="BB61"/>
  <c r="BA59"/>
  <c r="BB60"/>
  <c r="BA58"/>
  <c r="BB59"/>
  <c r="BA57"/>
  <c r="BB58"/>
  <c r="AZ86"/>
  <c r="AZ87"/>
  <c r="AZ88"/>
  <c r="AZ89"/>
  <c r="AZ90"/>
  <c r="BA90"/>
  <c r="BA89"/>
  <c r="BB90"/>
  <c r="BA88"/>
  <c r="BB89"/>
  <c r="BA87"/>
  <c r="BB88"/>
  <c r="BA86"/>
  <c r="BB87"/>
  <c r="BB86"/>
  <c r="AD19"/>
  <c r="AD20"/>
  <c r="AD21"/>
  <c r="AD22"/>
  <c r="AD23"/>
  <c r="AD24"/>
  <c r="AD25"/>
  <c r="AD26"/>
  <c r="AD27"/>
  <c r="AD28"/>
  <c r="AD29"/>
  <c r="AD30"/>
  <c r="AD31"/>
  <c r="AD32"/>
  <c r="AP32"/>
  <c r="AP31"/>
  <c r="AP30"/>
  <c r="AP29"/>
  <c r="AP28"/>
  <c r="AP27"/>
  <c r="AP26"/>
  <c r="AP25"/>
  <c r="AP24"/>
  <c r="AP23"/>
  <c r="AP22"/>
  <c r="AP21"/>
  <c r="AP20"/>
  <c r="AP19"/>
  <c r="AP18"/>
  <c r="AP17"/>
  <c r="AP16"/>
  <c r="AP15"/>
  <c r="AP14"/>
  <c r="AP13"/>
  <c r="AP12"/>
  <c r="AP11"/>
  <c r="AP10"/>
  <c r="AP9"/>
  <c r="AP8"/>
  <c r="AP7"/>
  <c r="M586"/>
  <c r="P593"/>
  <c r="P592"/>
  <c r="P591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  <c r="AW33"/>
  <c r="BJ7"/>
  <c r="BJ8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H33"/>
  <c r="BF33"/>
  <c r="BL32"/>
  <c r="BM32"/>
  <c r="BL31"/>
  <c r="BM31"/>
  <c r="BL30"/>
  <c r="BM30"/>
  <c r="BL29"/>
  <c r="BM29"/>
  <c r="BL28"/>
  <c r="BM28"/>
  <c r="BL27"/>
  <c r="BM27"/>
  <c r="BL26"/>
  <c r="BM26"/>
  <c r="BL25"/>
  <c r="BM25"/>
  <c r="BL24"/>
  <c r="BM24"/>
  <c r="BL23"/>
  <c r="BM23"/>
  <c r="BL22"/>
  <c r="BM22"/>
  <c r="BL21"/>
  <c r="BM21"/>
  <c r="BL20"/>
  <c r="BM20"/>
  <c r="BL19"/>
  <c r="BM19"/>
  <c r="BL18"/>
  <c r="BM18"/>
  <c r="BL17"/>
  <c r="BM17"/>
  <c r="BL16"/>
  <c r="BM16"/>
  <c r="BL15"/>
  <c r="BM15"/>
  <c r="BL14"/>
  <c r="BM14"/>
  <c r="BL13"/>
  <c r="BM13"/>
  <c r="BL12"/>
  <c r="BM12"/>
  <c r="BL11"/>
  <c r="BL10"/>
  <c r="BL9"/>
  <c r="BL8"/>
  <c r="BL7"/>
  <c r="Q570"/>
  <c r="Q571"/>
  <c r="Q572"/>
  <c r="Q573"/>
  <c r="AF21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K33"/>
  <c r="AI33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AU8"/>
  <c r="AU7"/>
  <c r="AR32"/>
  <c r="AU32"/>
  <c r="AS32"/>
  <c r="AS31"/>
  <c r="AS30"/>
  <c r="AS29"/>
  <c r="AS28"/>
  <c r="AS27"/>
  <c r="AS26"/>
  <c r="AS25"/>
  <c r="AS24"/>
  <c r="AS23"/>
  <c r="AS22"/>
  <c r="AS21"/>
  <c r="AS20"/>
  <c r="AS19"/>
  <c r="AS18"/>
  <c r="AN2"/>
  <c r="AO2"/>
  <c r="AV21"/>
  <c r="AV22"/>
  <c r="AV32"/>
  <c r="AV31"/>
  <c r="AV30"/>
  <c r="AV29"/>
  <c r="AV28"/>
  <c r="AV27"/>
  <c r="AV26"/>
  <c r="AV25"/>
  <c r="AV24"/>
  <c r="AV23"/>
  <c r="BK7"/>
  <c r="BK8"/>
  <c r="BK9"/>
  <c r="BK10"/>
  <c r="BK11"/>
  <c r="BK12"/>
  <c r="BK13"/>
  <c r="BK14"/>
  <c r="BK15"/>
  <c r="BK16"/>
  <c r="BK17"/>
  <c r="BK18"/>
  <c r="BK19"/>
  <c r="BK20"/>
  <c r="BK21"/>
  <c r="BK22"/>
  <c r="BK23"/>
  <c r="BK24"/>
  <c r="BK25"/>
  <c r="BK26"/>
  <c r="BK27"/>
  <c r="BK28"/>
  <c r="BK29"/>
  <c r="BK30"/>
  <c r="BK31"/>
  <c r="BK32"/>
  <c r="BI7"/>
  <c r="BI8"/>
  <c r="BI9"/>
  <c r="BI10"/>
  <c r="BI11"/>
  <c r="BI12"/>
  <c r="BI13"/>
  <c r="BI14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G33"/>
  <c r="BH34"/>
  <c r="BE33"/>
  <c r="BC32"/>
  <c r="BC31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AT7"/>
  <c r="AQ33"/>
  <c r="AP33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K570"/>
  <c r="Y570"/>
  <c r="X570"/>
  <c r="AJ33"/>
  <c r="AK34"/>
  <c r="AF7"/>
  <c r="AF8"/>
  <c r="AL8"/>
  <c r="AM8"/>
  <c r="AN8"/>
  <c r="AO8"/>
  <c r="AF9"/>
  <c r="AL9"/>
  <c r="AM9"/>
  <c r="AN9"/>
  <c r="AO9"/>
  <c r="AF10"/>
  <c r="AL10"/>
  <c r="AM10"/>
  <c r="AN10"/>
  <c r="AO10"/>
  <c r="AF11"/>
  <c r="AL11"/>
  <c r="AM11"/>
  <c r="AN11"/>
  <c r="AO11"/>
  <c r="AF12"/>
  <c r="AL12"/>
  <c r="AM12"/>
  <c r="AN12"/>
  <c r="AO12"/>
  <c r="AF13"/>
  <c r="AL13"/>
  <c r="AM13"/>
  <c r="AN13"/>
  <c r="AO13"/>
  <c r="AF14"/>
  <c r="AL14"/>
  <c r="AM14"/>
  <c r="AN14"/>
  <c r="AO14"/>
  <c r="AF15"/>
  <c r="AL15"/>
  <c r="AM15"/>
  <c r="AN15"/>
  <c r="AO15"/>
  <c r="AF16"/>
  <c r="AL16"/>
  <c r="AM16"/>
  <c r="AN16"/>
  <c r="AO16"/>
  <c r="AF17"/>
  <c r="AL17"/>
  <c r="AM17"/>
  <c r="AN17"/>
  <c r="AO17"/>
  <c r="AF18"/>
  <c r="AL18"/>
  <c r="AM18"/>
  <c r="AN18"/>
  <c r="AO18"/>
  <c r="AF19"/>
  <c r="AL19"/>
  <c r="AM19"/>
  <c r="AN19"/>
  <c r="AO19"/>
  <c r="AF20"/>
  <c r="AL20"/>
  <c r="AM20"/>
  <c r="AN20"/>
  <c r="AO20"/>
  <c r="AL21"/>
  <c r="AM21"/>
  <c r="AN21"/>
  <c r="AO21"/>
  <c r="AF22"/>
  <c r="AL22"/>
  <c r="AM22"/>
  <c r="AN22"/>
  <c r="AO22"/>
  <c r="AF23"/>
  <c r="AL23"/>
  <c r="AM23"/>
  <c r="AN23"/>
  <c r="AO23"/>
  <c r="AF24"/>
  <c r="AL24"/>
  <c r="AM24"/>
  <c r="AN24"/>
  <c r="AO24"/>
  <c r="AF25"/>
  <c r="AL25"/>
  <c r="AM25"/>
  <c r="AN25"/>
  <c r="AO25"/>
  <c r="AF26"/>
  <c r="AL26"/>
  <c r="AM26"/>
  <c r="AN26"/>
  <c r="AO26"/>
  <c r="AF27"/>
  <c r="AL27"/>
  <c r="AM27"/>
  <c r="AN27"/>
  <c r="AO27"/>
  <c r="AF28"/>
  <c r="AL28"/>
  <c r="AM28"/>
  <c r="AN28"/>
  <c r="AO28"/>
  <c r="AF29"/>
  <c r="AL29"/>
  <c r="AM29"/>
  <c r="AN29"/>
  <c r="AO29"/>
  <c r="AF30"/>
  <c r="AL30"/>
  <c r="AM30"/>
  <c r="AN30"/>
  <c r="AO30"/>
  <c r="AF31"/>
  <c r="AL31"/>
  <c r="AM31"/>
  <c r="AN31"/>
  <c r="AO31"/>
  <c r="AF32"/>
  <c r="AL32"/>
  <c r="AM32"/>
  <c r="AN32"/>
  <c r="AO32"/>
  <c r="AH33"/>
  <c r="M570"/>
</calcChain>
</file>

<file path=xl/sharedStrings.xml><?xml version="1.0" encoding="utf-8"?>
<sst xmlns="http://schemas.openxmlformats.org/spreadsheetml/2006/main" count="15177" uniqueCount="3453">
  <si>
    <t>Dall, 1872</t>
  </si>
  <si>
    <t>AB,AA,BB,BC</t>
  </si>
  <si>
    <t>(Carpenter, 1864)</t>
  </si>
  <si>
    <t>Lowe, 1931</t>
  </si>
  <si>
    <t>AE. Ruiz, et. At. Invasion of Coastal Marine Communities  Annu Rev Ecol Sys 2000 31: 481-531</t>
  </si>
  <si>
    <t>hystrix</t>
  </si>
  <si>
    <t>Semibalanus</t>
  </si>
  <si>
    <t>artemisia</t>
  </si>
  <si>
    <t>Bugula</t>
  </si>
  <si>
    <t xml:space="preserve">Talitridae </t>
  </si>
  <si>
    <t>C</t>
    <phoneticPr fontId="0" type="noConversion"/>
  </si>
  <si>
    <t>N</t>
    <phoneticPr fontId="0" type="noConversion"/>
  </si>
  <si>
    <t>C</t>
    <phoneticPr fontId="0" type="noConversion"/>
  </si>
  <si>
    <t>N</t>
    <phoneticPr fontId="0" type="noConversion"/>
  </si>
  <si>
    <t>N</t>
    <phoneticPr fontId="0" type="noConversion"/>
  </si>
  <si>
    <t>I</t>
    <phoneticPr fontId="0" type="noConversion"/>
  </si>
  <si>
    <t>C</t>
    <phoneticPr fontId="0" type="noConversion"/>
  </si>
  <si>
    <t>possible confused with Celleporella hyalina sensu lato, which is in fossil records on this coast</t>
    <phoneticPr fontId="0" type="noConversion"/>
  </si>
  <si>
    <t>could be a species complex</t>
    <phoneticPr fontId="0" type="noConversion"/>
  </si>
  <si>
    <t>cimbricum</t>
  </si>
  <si>
    <t>H. Petersen in Rosenvinge</t>
  </si>
  <si>
    <t>Grateloupia</t>
  </si>
  <si>
    <t>doryphora</t>
  </si>
  <si>
    <t>pointed, stained amcoma</t>
  </si>
  <si>
    <t>AB,AC,AE,AF,AM,AZ,BB</t>
    <phoneticPr fontId="0" type="noConversion"/>
  </si>
  <si>
    <t>AB,AK,AF,AE,AM,BB</t>
    <phoneticPr fontId="0" type="noConversion"/>
  </si>
  <si>
    <t>AB,AC,AM,AZ,AF,AE,AM,BB</t>
    <phoneticPr fontId="0" type="noConversion"/>
  </si>
  <si>
    <t>Charlotte macoma</t>
  </si>
  <si>
    <t>Bryozoa (Ectoprocara)</t>
  </si>
  <si>
    <t>lineata</t>
  </si>
  <si>
    <t>Aequorea</t>
  </si>
  <si>
    <t>AP. Petterson, W.T. Zonation and maintaince of copepod populations in the Oregon Upwelling zone</t>
    <phoneticPr fontId="0" type="noConversion"/>
  </si>
  <si>
    <t>(Kylin) Hollenberg</t>
  </si>
  <si>
    <t>Bryopsis</t>
  </si>
  <si>
    <t>Coos Bay 1982 in Carlton 2007</t>
  </si>
  <si>
    <t>Olympia oyster = Ostrea lurida re-introduced into Coos Bay 1988</t>
  </si>
  <si>
    <t>NEP?</t>
  </si>
  <si>
    <t>Ctenosomatida</t>
  </si>
  <si>
    <t>aka: Neanthes succinea</t>
  </si>
  <si>
    <t>And personal correspondence from Faith Cole  Also as Fabricia sabella?</t>
  </si>
  <si>
    <t>marsh periwinkle</t>
  </si>
  <si>
    <t>AX, AK, AM</t>
  </si>
  <si>
    <t>Skogeberg, 1948</t>
  </si>
  <si>
    <t>Coe, 1905</t>
  </si>
  <si>
    <r>
      <t>BC. Davidson, T.M., Shanks, A.L., Rumrill, S.S. The Composition and density of fauna utilizing burrow microhabitats created by a non-native burrowing crustacean (</t>
    </r>
    <r>
      <rPr>
        <i/>
        <sz val="10"/>
        <rFont val="Arial"/>
      </rPr>
      <t>Sphaeroma quoianum</t>
    </r>
    <r>
      <rPr>
        <sz val="10"/>
        <rFont val="Arial"/>
      </rPr>
      <t>) Biol Invasions (2010) 12: 1403-1413</t>
    </r>
  </si>
  <si>
    <t>AB,AZ,BC</t>
  </si>
  <si>
    <t>AA,AT,AZ, JE-LC,BC</t>
  </si>
  <si>
    <t>AK,AC,AZ,AM,BC</t>
  </si>
  <si>
    <t>schmitti</t>
  </si>
  <si>
    <t>4 - Toledo Ramp</t>
  </si>
  <si>
    <t>E - Hard benthos</t>
  </si>
  <si>
    <t>5 - Wahl Marine</t>
  </si>
  <si>
    <t>Muricidae</t>
    <phoneticPr fontId="0" type="noConversion"/>
  </si>
  <si>
    <t>Bryozoa (Ectoprocara)</t>
    <phoneticPr fontId="0" type="noConversion"/>
  </si>
  <si>
    <t>Erythrophyllum</t>
  </si>
  <si>
    <t>Pn=I/(N)</t>
  </si>
  <si>
    <t>Pc=I/(N+C)</t>
  </si>
  <si>
    <t>Pic = (I+[C*(I/(N+I))]/(N+[C*N/(N+I)])</t>
  </si>
  <si>
    <t>gih-5422, 5423, 5424</t>
  </si>
  <si>
    <t>MECH.</t>
  </si>
  <si>
    <t>soft/hard</t>
  </si>
  <si>
    <t>AK,AM,BC</t>
  </si>
  <si>
    <t>AA,AB,AC,AD,AE,AF,AZ,AK,AM,BB,BC</t>
  </si>
  <si>
    <t>AA,AZ,AK,AO,BC</t>
  </si>
  <si>
    <t>AA,AK,AC,BC</t>
  </si>
  <si>
    <t>AA,AB,AC,AD,AE, AF,AK,AM,BB,BC</t>
  </si>
  <si>
    <t>Systellommatophora</t>
  </si>
  <si>
    <t>Onchidiidae</t>
  </si>
  <si>
    <t>Onchidella</t>
  </si>
  <si>
    <t>Harpacticus</t>
  </si>
  <si>
    <t>Podon</t>
  </si>
  <si>
    <t>Watling &amp; McCann1996</t>
  </si>
  <si>
    <t>AB,AE,AF,BB,AO,BC</t>
  </si>
  <si>
    <t>AB,AE,AF,AO,BB,BC</t>
  </si>
  <si>
    <t>Monostilifera</t>
  </si>
  <si>
    <t>Prosorhochmidae</t>
  </si>
  <si>
    <t>Washington, butter clam</t>
  </si>
  <si>
    <t>pallida</t>
  </si>
  <si>
    <t>ignea ignea</t>
  </si>
  <si>
    <t>Successful introduction into Coos Bay not confirmed</t>
  </si>
  <si>
    <t>Pteropurpura</t>
  </si>
  <si>
    <t>aka: Ceratostoma inornatum (Récluz, 1851)(= Ocinebrellus)</t>
  </si>
  <si>
    <t>Prosadenoporus</t>
  </si>
  <si>
    <t>(Gibson,Moore &amp; Crandall,1982)</t>
  </si>
  <si>
    <t>Platyhelminthes</t>
  </si>
  <si>
    <t>Notoplanidae</t>
  </si>
  <si>
    <t>Notocomplana</t>
  </si>
  <si>
    <t>acticola</t>
  </si>
  <si>
    <t>(Boone, 1929)</t>
  </si>
  <si>
    <t>AB,AE,AF,AK,BB,AO,BC</t>
  </si>
  <si>
    <t>AY. Ohtsuka,S.,Udea,H. Zoogeography of plegic copepods in Japan and adjacent waters Bull. Plankton Soc Japan 46 (1) 1-20, 1999</t>
    <phoneticPr fontId="0" type="noConversion"/>
  </si>
  <si>
    <t>mimus</t>
  </si>
  <si>
    <t>Paracalanus</t>
  </si>
  <si>
    <t>Epilabidocera</t>
  </si>
  <si>
    <t>amphitaites</t>
  </si>
  <si>
    <t>affinis</t>
  </si>
  <si>
    <t>Euryte</t>
  </si>
  <si>
    <t>spp</t>
  </si>
  <si>
    <t>Halicyclops</t>
  </si>
  <si>
    <t>davisae</t>
  </si>
  <si>
    <t>Tachidius</t>
  </si>
  <si>
    <t>triangularis</t>
  </si>
  <si>
    <t xml:space="preserve"> = Corophium insidiosum  AB,AC,AI,AT,AZ</t>
  </si>
  <si>
    <t>Gibberosus</t>
  </si>
  <si>
    <t>myersi</t>
  </si>
  <si>
    <t xml:space="preserve">23 - Sally's Bend, near riprap, Yaquina Bay </t>
  </si>
  <si>
    <t>3,8,9,10,11,12, OO, BT</t>
  </si>
  <si>
    <t>MK42 Keen, M. and C. L. Doty  1942. An annotated check list off the gastropods off Cape Arago, Oregon, Oregon State Monographs, Studies in Zoology 3:16 pp.</t>
    <phoneticPr fontId="0" type="noConversion"/>
  </si>
  <si>
    <t>JE-LC John Estabrook and Lorne Curran</t>
    <phoneticPr fontId="0" type="noConversion"/>
  </si>
  <si>
    <t>BB. Carlton, J.,Chapman, J.W., Yamada, S., Rumrill, S., Burke, J., Fleck, B., Howard, C.,Hunt,C.,Palacios,K., Introduced Species in Oregon Estuaries, 1999 OSU Resource Management Class http://science.oregonstate.edu/~yamadas/</t>
    <phoneticPr fontId="0" type="noConversion"/>
  </si>
  <si>
    <t>Smith, 1873</t>
  </si>
  <si>
    <t>Stimpson, 1856</t>
  </si>
  <si>
    <t>Paleonemertea</t>
  </si>
  <si>
    <t>jardinii</t>
  </si>
  <si>
    <t>(J. Agardh) West</t>
  </si>
  <si>
    <t>kondoi</t>
  </si>
  <si>
    <t>Yendo</t>
  </si>
  <si>
    <r>
      <t xml:space="preserve">previously </t>
    </r>
    <r>
      <rPr>
        <i/>
        <sz val="10"/>
        <rFont val="Arial"/>
      </rPr>
      <t>M. californianus</t>
    </r>
    <phoneticPr fontId="7" type="noConversion"/>
  </si>
  <si>
    <t xml:space="preserve">  = Fabricia stellaris and F. sabella</t>
  </si>
  <si>
    <t>Cumanotus</t>
  </si>
  <si>
    <t>hypnoides</t>
  </si>
  <si>
    <t>Lamouroux</t>
  </si>
  <si>
    <t>Mastocarpus</t>
  </si>
  <si>
    <t>AA. Chapman, John: Aquatic Biological Invasions, Biology 421 OSU class, summer 2009</t>
    <phoneticPr fontId="0" type="noConversion"/>
  </si>
  <si>
    <t>AG. ITIS Report http://www.itis.gov/</t>
    <phoneticPr fontId="0" type="noConversion"/>
  </si>
  <si>
    <t>Thompson and Brown, 1984</t>
  </si>
  <si>
    <t>Feeds on Pinauay crocea = C. fernaldi (in part), = C. beaumonti  Elliot, 1906</t>
  </si>
  <si>
    <t>Stimpson, 1859</t>
  </si>
  <si>
    <t>Rathbun, 1894</t>
  </si>
  <si>
    <t>Holmes, 1900</t>
  </si>
  <si>
    <t>AC,AM,AZ</t>
  </si>
  <si>
    <t>acutus</t>
  </si>
  <si>
    <t>AB,AF,AM</t>
  </si>
  <si>
    <t>Neomediomastus</t>
  </si>
  <si>
    <t>(listed AC as Prionospio brandhorsti)</t>
  </si>
  <si>
    <t>OSU seawater</t>
  </si>
  <si>
    <t>brachycephala</t>
  </si>
  <si>
    <t>Mayer, 1910</t>
  </si>
  <si>
    <t>(Nereis in AM)</t>
  </si>
  <si>
    <t>AA,AK,AL,AZ</t>
    <phoneticPr fontId="0" type="noConversion"/>
  </si>
  <si>
    <t>JLB54 Barnard Marine Amphipoda of Oregon, Oregon State Monographs, Studies in Zoology 8:103 pp.,1954</t>
    <phoneticPr fontId="0" type="noConversion"/>
  </si>
  <si>
    <t>(J. Agardh) Dangeard</t>
  </si>
  <si>
    <t>Derbesia</t>
  </si>
  <si>
    <t>compacta</t>
  </si>
  <si>
    <t>Platynereis</t>
  </si>
  <si>
    <t>Neogastropoda</t>
  </si>
  <si>
    <t>Columbellidae</t>
  </si>
  <si>
    <t>AL. Or. Est. Invert. Supplement http://www.uoregon.edu/~oimb/OEI/</t>
  </si>
  <si>
    <t>benedeni</t>
  </si>
  <si>
    <t>Halichondriidae</t>
  </si>
  <si>
    <t>proboscis worm</t>
  </si>
  <si>
    <t>AI,AK</t>
  </si>
  <si>
    <t>Barantolla</t>
  </si>
  <si>
    <t>sicarius</t>
  </si>
  <si>
    <t>Clionaidae</t>
  </si>
  <si>
    <t>AA. Chapman, John: Aquatic Biological Invasions, Biology 421 OSU 2009</t>
  </si>
  <si>
    <t>AC. EPA Yaquina Bay Estuary Species List 2006</t>
  </si>
  <si>
    <t>virescens</t>
  </si>
  <si>
    <t>Littorina</t>
  </si>
  <si>
    <t>bansei</t>
  </si>
  <si>
    <t>fauchaldi</t>
  </si>
  <si>
    <t>lighti</t>
  </si>
  <si>
    <t>Assiminea</t>
  </si>
  <si>
    <t>varries</t>
  </si>
  <si>
    <t>simplex</t>
  </si>
  <si>
    <t>Canthocamptidae</t>
  </si>
  <si>
    <t>Mesochra</t>
  </si>
  <si>
    <t>pygmaea</t>
  </si>
  <si>
    <t>Cletodidae</t>
  </si>
  <si>
    <t>Nippoleucon</t>
  </si>
  <si>
    <t>Menzies, 1950</t>
  </si>
  <si>
    <t>old name=Idotea schmitti</t>
  </si>
  <si>
    <t>BC</t>
  </si>
  <si>
    <t>AC,AK,AL, AK, AZ,AM,BC</t>
  </si>
  <si>
    <t>AA,AB,AC,AK,AM,AW, AZ,JLB54,BC</t>
  </si>
  <si>
    <t>AA,AC,AK,AZ, JLB54,AM,BC</t>
  </si>
  <si>
    <t>AA,AB,AC,AE,AF.AL,AZ,AM,BB,BC</t>
  </si>
  <si>
    <t>plumulosis</t>
  </si>
  <si>
    <t>AA, AC,AK,AZ, JLB54,AM,BC</t>
  </si>
  <si>
    <t>AA,AC,AK,AZ,AT,AO,BC</t>
  </si>
  <si>
    <t>AB,AC,AE,AF,AO,AZ,BB,BC</t>
  </si>
  <si>
    <t>AA,AC,AD,AZ,AK,BC</t>
  </si>
  <si>
    <t>AC,AK,BC</t>
  </si>
  <si>
    <t>AC,AZ,AK,BC</t>
  </si>
  <si>
    <t>AK,BC</t>
  </si>
  <si>
    <t>AA,AB,AC,AD,AF,AZ,AM,BB,AO,BC</t>
  </si>
  <si>
    <t>bassarginensis</t>
  </si>
  <si>
    <t>kempi japonica</t>
  </si>
  <si>
    <t>Glyceridae</t>
  </si>
  <si>
    <t>Chaetillidae</t>
  </si>
  <si>
    <t>emarginata</t>
    <phoneticPr fontId="0" type="noConversion"/>
  </si>
  <si>
    <t>hard</t>
    <phoneticPr fontId="0" type="noConversion"/>
  </si>
  <si>
    <t>Calliopiella</t>
  </si>
  <si>
    <t>D - Soft benthos</t>
  </si>
  <si>
    <t>confervicolus</t>
  </si>
  <si>
    <t>Shoemaker, 1938</t>
  </si>
  <si>
    <t>9 - Charleston Small Boat</t>
  </si>
  <si>
    <t>Acrosiphonia</t>
  </si>
  <si>
    <t>arcta</t>
  </si>
  <si>
    <t>F - Boat hull</t>
  </si>
  <si>
    <t>(Moll, 1803)</t>
    <phoneticPr fontId="0" type="noConversion"/>
  </si>
  <si>
    <t>NEA</t>
    <phoneticPr fontId="0" type="noConversion"/>
  </si>
  <si>
    <t>violacea</t>
  </si>
  <si>
    <t>(J. Agardh) Kylin</t>
  </si>
  <si>
    <t>Cryptosiphonia</t>
  </si>
  <si>
    <t>woodii</t>
  </si>
  <si>
    <t>(J. Agardh) J. Agardh</t>
  </si>
  <si>
    <t>Mytiloida</t>
  </si>
  <si>
    <t>Halichondria</t>
  </si>
  <si>
    <t>ruber</t>
  </si>
  <si>
    <t>(Barnard, 1954)</t>
  </si>
  <si>
    <t>JLB54</t>
  </si>
  <si>
    <t>OH50</t>
  </si>
  <si>
    <t>quadriplicata</t>
  </si>
  <si>
    <t>3, 4, 6, 8</t>
  </si>
  <si>
    <t>13, 14, 22</t>
  </si>
  <si>
    <t>Anisogammaridae</t>
  </si>
  <si>
    <t>Eogammarus</t>
  </si>
  <si>
    <t xml:space="preserve">Scolelepis </t>
  </si>
  <si>
    <t>noroi</t>
  </si>
  <si>
    <t>Aplidium</t>
  </si>
  <si>
    <t>californicum</t>
  </si>
  <si>
    <t>HMSC seawater tank</t>
  </si>
  <si>
    <t>hard, float</t>
  </si>
  <si>
    <t>Plants/Algae</t>
  </si>
  <si>
    <t>ramosa</t>
  </si>
  <si>
    <t>also as B. gracilis (Mariscal 1965. J. Morph. 116:311-338)</t>
  </si>
  <si>
    <t>Calliopiidae</t>
  </si>
  <si>
    <t>Identified as R. epistomus in AM but unconfirmed on western North American coast and confused previously with the native S. California R. menziesi</t>
  </si>
  <si>
    <t>JC88 Chapman, J. W. 1988. Invasions of the northeast Pacific by Asian and Atlantic gammaridean amphipod crustaceans, including a new species of Corophium, Journal of Crustacean Biology 8:364:382.</t>
  </si>
  <si>
    <t>neritina</t>
  </si>
  <si>
    <t>epibenthic</t>
  </si>
  <si>
    <t>magister</t>
  </si>
  <si>
    <t>Calanus</t>
  </si>
  <si>
    <t>marshallae</t>
  </si>
  <si>
    <t>Ectinosomatidae</t>
  </si>
  <si>
    <t>Pseudodiaptomus</t>
  </si>
  <si>
    <t>Galathowenia</t>
  </si>
  <si>
    <t>oculata</t>
  </si>
  <si>
    <t>I</t>
    <phoneticPr fontId="0" type="noConversion"/>
  </si>
  <si>
    <t>x</t>
    <phoneticPr fontId="0" type="noConversion"/>
  </si>
  <si>
    <t>fresh water species</t>
  </si>
  <si>
    <t>Size</t>
    <phoneticPr fontId="0" type="noConversion"/>
  </si>
  <si>
    <t>Metridium</t>
  </si>
  <si>
    <t>Longipediidae</t>
  </si>
  <si>
    <t>Longipedia</t>
  </si>
  <si>
    <t>Pygospio</t>
  </si>
  <si>
    <t>Heteronemertea</t>
  </si>
  <si>
    <t>Micrura</t>
  </si>
  <si>
    <t>alaskensis</t>
  </si>
  <si>
    <t>ghost shrimp</t>
  </si>
  <si>
    <t>NOAA site</t>
  </si>
  <si>
    <t>giant ghost shrimp</t>
  </si>
  <si>
    <t>Ampharetiidae</t>
  </si>
  <si>
    <t>bristle worm</t>
  </si>
  <si>
    <t>Nemertea</t>
  </si>
  <si>
    <t>Glycera</t>
  </si>
  <si>
    <t>Goniadidae</t>
  </si>
  <si>
    <t>Metidae</t>
  </si>
  <si>
    <t>Metis</t>
  </si>
  <si>
    <t>rectipalmum</t>
  </si>
  <si>
    <t>Corophiidae</t>
  </si>
  <si>
    <t>Saduria</t>
  </si>
  <si>
    <t>nigricauda</t>
  </si>
  <si>
    <t>3,8,9,10,12,22</t>
  </si>
  <si>
    <t>25 - zooplankton west of Yaquina Bridge</t>
  </si>
  <si>
    <t>6,8</t>
  </si>
  <si>
    <t>Rhodophyceae</t>
  </si>
  <si>
    <t>Pterosiphonia</t>
  </si>
  <si>
    <t>bipinnata</t>
  </si>
  <si>
    <t>(Postels &amp; Ruprecht) Falkenberg</t>
  </si>
  <si>
    <t>Polysiphonia</t>
  </si>
  <si>
    <t>AC, AQ</t>
  </si>
  <si>
    <t>Paracalanidae</t>
  </si>
  <si>
    <t>brodiei</t>
  </si>
  <si>
    <t>(Dillwyn) Sprengel</t>
  </si>
  <si>
    <t>Mazzaella</t>
  </si>
  <si>
    <t>(J. Agardh) DeToni f.</t>
  </si>
  <si>
    <t>Ceramium</t>
  </si>
  <si>
    <t>latissima</t>
  </si>
  <si>
    <t>(Linnaeus) Lane, Mayes, Druehl &amp; Saunders</t>
  </si>
  <si>
    <t>Chaetomorpha</t>
  </si>
  <si>
    <t>linum</t>
  </si>
  <si>
    <t>AA,AB,AC,AE,AF,AZ,BB</t>
    <phoneticPr fontId="0" type="noConversion"/>
  </si>
  <si>
    <t>BB</t>
    <phoneticPr fontId="0" type="noConversion"/>
  </si>
  <si>
    <t>Mollusca</t>
    <phoneticPr fontId="0" type="noConversion"/>
  </si>
  <si>
    <t>marginata</t>
  </si>
  <si>
    <t>sipunculoides</t>
  </si>
  <si>
    <t>soft</t>
  </si>
  <si>
    <t>hirsutiusculus</t>
  </si>
  <si>
    <t>algae</t>
  </si>
  <si>
    <t>(Alderman, 1936)</t>
  </si>
  <si>
    <t>Barnard &amp; Barnard, 1981</t>
  </si>
  <si>
    <t>Shoemaker, 1943</t>
  </si>
  <si>
    <t>Gurjanova, 1938</t>
  </si>
  <si>
    <t>Bousfield &amp; Hendrycks, 1995</t>
  </si>
  <si>
    <t>Mayer, 1890</t>
  </si>
  <si>
    <t>Mater, 1903</t>
  </si>
  <si>
    <t>Schurin, 1935</t>
  </si>
  <si>
    <t>Rathbun, 1904</t>
  </si>
  <si>
    <t>Randall, 1840</t>
  </si>
  <si>
    <t>Dana, 1851</t>
  </si>
  <si>
    <t>Hart, 1971</t>
  </si>
  <si>
    <t>Holmes, 1894</t>
  </si>
  <si>
    <t>OO, Toledo boat ramp</t>
  </si>
  <si>
    <t>SB, B+10,Idaho flat</t>
  </si>
  <si>
    <t>Burton 1930</t>
  </si>
  <si>
    <t>AS. Cranddell, G.F., Seasonal Distribution of Harpacticoid copepods in Yaquina Bay, 1967, PhD Thesis</t>
  </si>
  <si>
    <t>1st oregon reoprt</t>
  </si>
  <si>
    <t>(A.Adams &amp; Reeve, 1850)</t>
  </si>
  <si>
    <t xml:space="preserve">AV. Saito,Nobuhiro, A list of crustacean Host of the Epicaridea Isopod Japanese Society of Systemic Zoology No. 13: 18-32  (2002) </t>
  </si>
  <si>
    <t>AB,AZ,AK</t>
    <phoneticPr fontId="0" type="noConversion"/>
  </si>
  <si>
    <t>AB,AK</t>
    <phoneticPr fontId="0" type="noConversion"/>
  </si>
  <si>
    <t>Kamptozoa (Entoprocta)</t>
    <phoneticPr fontId="0" type="noConversion"/>
  </si>
  <si>
    <t>japonica</t>
    <phoneticPr fontId="0" type="noConversion"/>
  </si>
  <si>
    <t>AK,ACAZ,AK</t>
    <phoneticPr fontId="0" type="noConversion"/>
  </si>
  <si>
    <t>aka: Ceratostoma inornatum (Récluz, 1851)(= Ocinebrellus inornatus)</t>
  </si>
  <si>
    <t>AB, AC, AK</t>
  </si>
  <si>
    <t>OSU DOCK</t>
  </si>
  <si>
    <t>AN. Frolander, H.F. Yaquina Bay Zooplankton Survey</t>
  </si>
  <si>
    <t>aka: Lottia digitalis,ribbed limpet</t>
  </si>
  <si>
    <t>Commmensal of the bat sea star  Henricia leviuscula.</t>
  </si>
  <si>
    <t>platybranchia</t>
  </si>
  <si>
    <t>(Mueller) Kuetzing</t>
  </si>
  <si>
    <t>The species name is by convention and unlikely to be ultimately correct.</t>
  </si>
  <si>
    <t>rugifera</t>
  </si>
  <si>
    <t>SB = Solid Ballast</t>
  </si>
  <si>
    <t xml:space="preserve"> = Colurostylis occidentalis</t>
  </si>
  <si>
    <t>Anchicolurus</t>
  </si>
  <si>
    <t>(Calman, 1912)</t>
  </si>
  <si>
    <t>Caprella</t>
  </si>
  <si>
    <t>HMSC beach</t>
  </si>
  <si>
    <t>s. jetty perpendicular</t>
  </si>
  <si>
    <t>Paranemertes</t>
  </si>
  <si>
    <t>1 mm +/-</t>
  </si>
  <si>
    <t>AQ,AR</t>
  </si>
  <si>
    <t>Hexapoda</t>
  </si>
  <si>
    <t>longicornuta</t>
  </si>
  <si>
    <t>Nereiphylla</t>
  </si>
  <si>
    <t>Arctonoe</t>
  </si>
  <si>
    <t>vittata</t>
  </si>
  <si>
    <t>Bridge, port docks</t>
  </si>
  <si>
    <t>Lepidonotus</t>
  </si>
  <si>
    <t>squamatus</t>
  </si>
  <si>
    <t>AK,AZ</t>
  </si>
  <si>
    <t>Pseudopotamilla</t>
  </si>
  <si>
    <t>occelata</t>
  </si>
  <si>
    <t>media</t>
  </si>
  <si>
    <t>Enhydrosoma</t>
  </si>
  <si>
    <t>buchholtzi</t>
  </si>
  <si>
    <t>propinquuam</t>
  </si>
  <si>
    <t>Limnocletodes</t>
  </si>
  <si>
    <t>Spionidae</t>
  </si>
  <si>
    <t>quadrilobata</t>
  </si>
  <si>
    <t>neocaeca</t>
  </si>
  <si>
    <t>Farlowia</t>
  </si>
  <si>
    <t>mollis</t>
  </si>
  <si>
    <t>Farlow &amp; Setchell</t>
  </si>
  <si>
    <t>Particularly abundant in the Oregon intertidal regions or shallow dredgings from Coos Bay: Open coast Barnard 1954:2</t>
  </si>
  <si>
    <t>J.L. Barnard 1954:7</t>
  </si>
  <si>
    <t>6, 12</t>
  </si>
  <si>
    <t>gih-5448, 5447</t>
  </si>
  <si>
    <t>D, I</t>
  </si>
  <si>
    <t xml:space="preserve">Kawaguchi &amp; Wang * </t>
  </si>
  <si>
    <t>inornata</t>
    <phoneticPr fontId="7" type="noConversion"/>
  </si>
  <si>
    <t>debilis</t>
  </si>
  <si>
    <t>Amphiascopsis</t>
  </si>
  <si>
    <t>cinctus</t>
  </si>
  <si>
    <t>monardi</t>
  </si>
  <si>
    <t>Amphiascoides</t>
  </si>
  <si>
    <t xml:space="preserve"> = A. smithi  AB, AL</t>
  </si>
  <si>
    <t>AB, AC, AL</t>
  </si>
  <si>
    <t>Hydrpbiidae</t>
  </si>
  <si>
    <t>seed shrimp</t>
  </si>
  <si>
    <t>Tanaidacea</t>
  </si>
  <si>
    <t>serricata</t>
  </si>
  <si>
    <t xml:space="preserve"> = Parasabella media Bush,1905</t>
  </si>
  <si>
    <t>Jones, 1978</t>
  </si>
  <si>
    <t>Author</t>
  </si>
  <si>
    <t>through out</t>
  </si>
  <si>
    <t>AC,AB,AL,AM,AZ</t>
  </si>
  <si>
    <t>Particularly abundant in the Oregon intertidal regions or shallow dredgings from Coos Bay: Open coast Barnard 1954:2. Not common in surveys of Coos or Yaquina estuaries since 1980s.</t>
  </si>
  <si>
    <t>Eusiridae</t>
  </si>
  <si>
    <t>Naticidae</t>
  </si>
  <si>
    <t>Paracaliopiella</t>
  </si>
  <si>
    <t>Bouy 7</t>
  </si>
  <si>
    <t>Pumphouse, port dock 5</t>
  </si>
  <si>
    <t>Polyceridae</t>
  </si>
  <si>
    <t>uniremin uniremis</t>
  </si>
  <si>
    <t xml:space="preserve"> = Acartia (Acartia)</t>
  </si>
  <si>
    <t>Stiligeridae</t>
  </si>
  <si>
    <t>Alderia</t>
  </si>
  <si>
    <t>Acartia</t>
  </si>
  <si>
    <t>pleated juga</t>
  </si>
  <si>
    <t>Sphaeroma</t>
  </si>
  <si>
    <t>Gmelin,1791</t>
  </si>
  <si>
    <t>Ostrea</t>
  </si>
  <si>
    <t>Carpenter,1857</t>
  </si>
  <si>
    <t>international pier,OO</t>
  </si>
  <si>
    <t>Olympia oyster = Ostrea lurida</t>
  </si>
  <si>
    <t>Harpacticidae</t>
  </si>
  <si>
    <t>Deshayes,1839</t>
  </si>
  <si>
    <t>filiformis</t>
  </si>
  <si>
    <t>insulare</t>
  </si>
  <si>
    <t>Carprella</t>
  </si>
  <si>
    <t>drepanochir</t>
  </si>
  <si>
    <t>Pectinidae</t>
  </si>
  <si>
    <t>Invertebrates of Yaquina Bay and Coos Bay, Oregon</t>
  </si>
  <si>
    <t>P - Fouling plate/disk</t>
  </si>
  <si>
    <t>Amphissa columbiana</t>
  </si>
  <si>
    <t>Membraniporidae</t>
  </si>
  <si>
    <t>?</t>
  </si>
  <si>
    <t>Thalestridae</t>
  </si>
  <si>
    <t>aka Cancer jordani</t>
  </si>
  <si>
    <t>Epialtidae</t>
  </si>
  <si>
    <t>Crassadoma</t>
  </si>
  <si>
    <t>gigantea</t>
  </si>
  <si>
    <t>float</t>
  </si>
  <si>
    <t>Lasaea</t>
  </si>
  <si>
    <t>adansoni</t>
  </si>
  <si>
    <t>Adanson lepton</t>
  </si>
  <si>
    <t>Tellinoidae</t>
  </si>
  <si>
    <t>Vereroida</t>
  </si>
  <si>
    <t>AC,AT</t>
  </si>
  <si>
    <t>hippolytes hippolytes</t>
  </si>
  <si>
    <t>Tisbe</t>
  </si>
  <si>
    <t>Rhynchothalestris</t>
  </si>
  <si>
    <t>Tisbidae</t>
  </si>
  <si>
    <t>gih-5446</t>
  </si>
  <si>
    <t>B or I</t>
  </si>
  <si>
    <t>gih-5443, 5449</t>
  </si>
  <si>
    <t>G, E</t>
  </si>
  <si>
    <t>Evadne</t>
  </si>
  <si>
    <t>clam shrimp</t>
  </si>
  <si>
    <t>Ione</t>
  </si>
  <si>
    <t>parasite of Neotrypea</t>
  </si>
  <si>
    <t>Trachypleustes</t>
  </si>
  <si>
    <t>trevori</t>
  </si>
  <si>
    <t>Pontogeneiidae</t>
  </si>
  <si>
    <t>Polyorchis</t>
  </si>
  <si>
    <t>haplus</t>
  </si>
  <si>
    <t>Orbiniidae</t>
  </si>
  <si>
    <t>aurelii</t>
  </si>
  <si>
    <t>California shoftshell clam</t>
  </si>
  <si>
    <t>longissima</t>
  </si>
  <si>
    <t>AK</t>
  </si>
  <si>
    <t>Polyorchidae</t>
  </si>
  <si>
    <t>lactuca</t>
  </si>
  <si>
    <t>Linnaeus</t>
  </si>
  <si>
    <t>Saccharina</t>
  </si>
  <si>
    <t>crocea</t>
  </si>
  <si>
    <t>short haired scale worm</t>
  </si>
  <si>
    <t>inquinata</t>
  </si>
  <si>
    <t>resecata</t>
  </si>
  <si>
    <t>broken back shrimp</t>
  </si>
  <si>
    <t>Manila, Japanese littleneck, planted in Coos bay probably did not survive</t>
    <phoneticPr fontId="0" type="noConversion"/>
  </si>
  <si>
    <t>purple dwarf-venus</t>
  </si>
  <si>
    <t>hermit crab</t>
  </si>
  <si>
    <t>Nucella</t>
  </si>
  <si>
    <t>vancouveri</t>
  </si>
  <si>
    <t>hard/soft</t>
  </si>
  <si>
    <t>1942 was the first record of the species on the Pacific coast of North America</t>
  </si>
  <si>
    <t>2010 Bridge, B15-B21 winter</t>
  </si>
  <si>
    <t>(J.L.Barnard, 1967)</t>
  </si>
  <si>
    <t>AA,AZ</t>
  </si>
  <si>
    <t>Listed as "C" in AC; bristle worm</t>
  </si>
  <si>
    <t>LOCATION</t>
  </si>
  <si>
    <t>3, 4, 5, 6, 8, 9,</t>
  </si>
  <si>
    <t>C, eelgrass, oysters</t>
  </si>
  <si>
    <t>H</t>
  </si>
  <si>
    <t>(M.Sars, 1835)</t>
  </si>
  <si>
    <t>cf. tridentata</t>
  </si>
  <si>
    <t>(Southern, 1914)</t>
  </si>
  <si>
    <t>Tetrastemma</t>
  </si>
  <si>
    <t>(Muller, 1774)</t>
  </si>
  <si>
    <t>(Menzies, 1952)</t>
  </si>
  <si>
    <t>(J.E.Gray, 1843)</t>
  </si>
  <si>
    <t>campbellense</t>
  </si>
  <si>
    <t>Manila, Japanese littleneck, planted in Coos bay probably did not survive</t>
  </si>
  <si>
    <t>AB,AC,AD,AE,BB</t>
  </si>
  <si>
    <t>AB,AE,AF,BB</t>
  </si>
  <si>
    <t>AB,AF,AE,BB</t>
  </si>
  <si>
    <t>AA,AB,AC,AE,AZ,BB</t>
  </si>
  <si>
    <t>AZ. Rapid Accesment Survey,  Oct. 2010</t>
  </si>
  <si>
    <t>AW. Personal Observation Jun,7,2010  Chapman Lab HMSC</t>
  </si>
  <si>
    <t>Decade</t>
  </si>
  <si>
    <t>glabrus</t>
  </si>
  <si>
    <t>Chrysopetalidae</t>
  </si>
  <si>
    <t>S. Beach Marina</t>
  </si>
  <si>
    <t>alata</t>
  </si>
  <si>
    <t>Marsh beach hopper</t>
  </si>
  <si>
    <t>brevispinus</t>
  </si>
  <si>
    <t>pink seastar</t>
  </si>
  <si>
    <t>ochraceus</t>
  </si>
  <si>
    <t>hard, algae holdfast</t>
  </si>
  <si>
    <t xml:space="preserve">AR.  Cordell, Jeffery,  Coos Bay Survey 1996, 2000, 2004  personal communication </t>
  </si>
  <si>
    <t>HMSC pumphouse</t>
  </si>
  <si>
    <t>imparispinosus</t>
  </si>
  <si>
    <t>Emplectonematidae</t>
  </si>
  <si>
    <t>Emplectonema</t>
  </si>
  <si>
    <t>gracile</t>
  </si>
  <si>
    <t>HMSC tank</t>
  </si>
  <si>
    <t>AT,AZ</t>
  </si>
  <si>
    <t>Sargassum</t>
  </si>
  <si>
    <t>muticum</t>
  </si>
  <si>
    <t>Cnemidocarpa</t>
  </si>
  <si>
    <t>finmarkiensis</t>
  </si>
  <si>
    <t>Styela</t>
  </si>
  <si>
    <t>clava</t>
  </si>
  <si>
    <t>Char small</t>
  </si>
  <si>
    <t>port dock 5,HMSC,OO</t>
  </si>
  <si>
    <t>rocky intertidal, emarginate dogwinkle = N. emerginata</t>
  </si>
  <si>
    <t>ostrina</t>
  </si>
  <si>
    <t>Neaeromya</t>
  </si>
  <si>
    <t xml:space="preserve">clausi  </t>
  </si>
  <si>
    <t xml:space="preserve">longiremis </t>
  </si>
  <si>
    <t>Botryllus</t>
  </si>
  <si>
    <t>schlosseri</t>
  </si>
  <si>
    <t>Stolidobranchia</t>
  </si>
  <si>
    <t>Molgulidae</t>
  </si>
  <si>
    <t>Molgula</t>
  </si>
  <si>
    <t>citrina</t>
  </si>
  <si>
    <t>Sclerodactylidae</t>
  </si>
  <si>
    <t>Eupentacta</t>
  </si>
  <si>
    <t>quinquesmita</t>
  </si>
  <si>
    <t>Schizobranchia</t>
  </si>
  <si>
    <t>insignis</t>
  </si>
  <si>
    <t>pratti</t>
  </si>
  <si>
    <t>Fouling</t>
  </si>
  <si>
    <t>Hydractiniidae</t>
    <phoneticPr fontId="0" type="noConversion"/>
  </si>
  <si>
    <t>Clava</t>
    <phoneticPr fontId="0" type="noConversion"/>
  </si>
  <si>
    <t>gih-5402</t>
  </si>
  <si>
    <t>gih-5400</t>
  </si>
  <si>
    <t>E, G, I</t>
  </si>
  <si>
    <t>CO</t>
  </si>
  <si>
    <t>J. Agardh</t>
  </si>
  <si>
    <t>shield limpet</t>
  </si>
  <si>
    <t>Nudibranchia</t>
  </si>
  <si>
    <t>gausapata</t>
  </si>
  <si>
    <t>shaggy dovesnail</t>
  </si>
  <si>
    <t>sea slug miniature aeolis</t>
  </si>
  <si>
    <t>Thais</t>
  </si>
  <si>
    <t>Heterostropha</t>
  </si>
  <si>
    <t>Turbonilla</t>
  </si>
  <si>
    <t>Heterokontophyta</t>
  </si>
  <si>
    <t>Rhodophyta</t>
  </si>
  <si>
    <t>6 - Idaho Mud</t>
  </si>
  <si>
    <t>G - Ropes</t>
  </si>
  <si>
    <t>Triangle</t>
  </si>
  <si>
    <t>H - Mudflat</t>
  </si>
  <si>
    <t>7 - Triangle</t>
  </si>
  <si>
    <t>I - Algae/seagrass</t>
  </si>
  <si>
    <t>Coos Bay</t>
  </si>
  <si>
    <t>8 - Coos Bay City Floats</t>
  </si>
  <si>
    <t>sp.x</t>
  </si>
  <si>
    <t>microrhynchus</t>
  </si>
  <si>
    <t>sexlineatus</t>
  </si>
  <si>
    <t>Penitella</t>
  </si>
  <si>
    <t>granulata</t>
  </si>
  <si>
    <t>Pholoe</t>
  </si>
  <si>
    <t>skeleton shrimp</t>
  </si>
  <si>
    <t>Clausidiidae</t>
  </si>
  <si>
    <t>Hemicyclops</t>
  </si>
  <si>
    <t>anglicus</t>
  </si>
  <si>
    <t>Oregon record Puget Sound, San Francisco Bay and only native species that appears to be spreading south.</t>
  </si>
  <si>
    <t>penita</t>
  </si>
  <si>
    <t>Cliona</t>
  </si>
  <si>
    <t>Tubellaria</t>
  </si>
  <si>
    <t>%New Intro</t>
  </si>
  <si>
    <t>AO. Hewitt,C. L. Marine biological invasions: the distribution and ecology of encrusting organisms</t>
  </si>
  <si>
    <t>AO</t>
  </si>
  <si>
    <t>pitelkai</t>
  </si>
  <si>
    <t>Cheilonereis</t>
  </si>
  <si>
    <t>cyclurus</t>
  </si>
  <si>
    <t>AK,AL</t>
  </si>
  <si>
    <t>Particularly abundant in the Oregon intertidal regions or shallow dredgings from Coos Bay: Open coast Barnard 1954:2 (= Calliopiella)</t>
  </si>
  <si>
    <t>Paracalliopiella</t>
  </si>
  <si>
    <t>Barnard, 1954</t>
  </si>
  <si>
    <t>YB First Description</t>
  </si>
  <si>
    <t>COOS First  Description</t>
  </si>
  <si>
    <t>ALL RAS ID'S</t>
  </si>
  <si>
    <t>FIRST TIME IDED @RAS</t>
  </si>
  <si>
    <t>AB,AZ,BB</t>
  </si>
  <si>
    <t>AZ,AL,BB</t>
  </si>
  <si>
    <t xml:space="preserve">elongata </t>
  </si>
  <si>
    <t>(G.B.Sowerby I, 1855)</t>
  </si>
  <si>
    <t>Olivella biplicata</t>
  </si>
  <si>
    <t>Polinices lewisii</t>
  </si>
  <si>
    <t>AQ,AR,AS</t>
  </si>
  <si>
    <t>Insecta</t>
  </si>
  <si>
    <t>Diptera</t>
  </si>
  <si>
    <t>Dolichopodidae</t>
  </si>
  <si>
    <t>Aphrosylus</t>
  </si>
  <si>
    <t>spp. (larva)</t>
  </si>
  <si>
    <t>troschelii</t>
  </si>
  <si>
    <t>Pisaster</t>
  </si>
  <si>
    <t>Gonothyraea</t>
  </si>
  <si>
    <t>loveni</t>
  </si>
  <si>
    <t>(Allman, 1859)</t>
  </si>
  <si>
    <t>echinata</t>
  </si>
  <si>
    <t>(Linnaeus, 1767)</t>
  </si>
  <si>
    <t>Cheilostomatida</t>
  </si>
  <si>
    <t>Calloporidae</t>
  </si>
  <si>
    <t>Callopora</t>
  </si>
  <si>
    <t>inconspicua</t>
  </si>
  <si>
    <t>(O'Donoghue &amp; O'Donoghue, 1923)</t>
  </si>
  <si>
    <t>Stenolaemata</t>
  </si>
  <si>
    <t>Cyclostomadida</t>
  </si>
  <si>
    <t>Oncousoeciidae</t>
  </si>
  <si>
    <t>Oncousoecia</t>
  </si>
  <si>
    <t>ovoidae</t>
  </si>
  <si>
    <t>Osburn, 1953</t>
  </si>
  <si>
    <t>(Hassall, 1841)</t>
  </si>
  <si>
    <t>AB,BB,AO</t>
  </si>
  <si>
    <t>zonarius</t>
  </si>
  <si>
    <t>(Kinberg, 1866)</t>
  </si>
  <si>
    <t>Pseudocalanus</t>
  </si>
  <si>
    <t>hemipodus</t>
  </si>
  <si>
    <t>Diadumenidae</t>
  </si>
  <si>
    <t>similis</t>
  </si>
  <si>
    <t>Philinidae</t>
  </si>
  <si>
    <t>limnicola</t>
  </si>
  <si>
    <t>hard</t>
  </si>
  <si>
    <t>Scrippsia</t>
  </si>
  <si>
    <t>Campanularidae</t>
  </si>
  <si>
    <t>Red rock crab</t>
  </si>
  <si>
    <t>Bridge Idaho flat</t>
  </si>
  <si>
    <t>eastern oyster</t>
  </si>
  <si>
    <t>JE-LC John Estabrook and Lorne Curran</t>
  </si>
  <si>
    <t>JE-LC</t>
  </si>
  <si>
    <t>Stephensen, 1938</t>
  </si>
  <si>
    <t>Calman, 1898</t>
  </si>
  <si>
    <t>Bosworth, 1973</t>
  </si>
  <si>
    <t>Stout, 1913</t>
  </si>
  <si>
    <t>Shoemaker, 1942</t>
  </si>
  <si>
    <t>Holmes, 1905</t>
  </si>
  <si>
    <t>Jarrett &amp; Bousfield, 1996</t>
  </si>
  <si>
    <t>Stimpson, 1864</t>
  </si>
  <si>
    <t>J.L.Barnard, 1954</t>
  </si>
  <si>
    <t>(Leuckart, 1859)</t>
  </si>
  <si>
    <t>(G.O. Sars, 1862)</t>
  </si>
  <si>
    <t>Proboscinotus</t>
  </si>
  <si>
    <t>wosnesenskii</t>
  </si>
  <si>
    <t>Zaus</t>
  </si>
  <si>
    <t>macginitiei</t>
  </si>
  <si>
    <t>candidum</t>
  </si>
  <si>
    <t>Hesionidae</t>
  </si>
  <si>
    <t>heteromorpha</t>
  </si>
  <si>
    <t>Pholadidae</t>
  </si>
  <si>
    <t>Hadromerida</t>
  </si>
  <si>
    <t>PHYLUM</t>
  </si>
  <si>
    <t>Mya</t>
  </si>
  <si>
    <t>nana</t>
  </si>
  <si>
    <t>jadensis</t>
  </si>
  <si>
    <t>Nannopus</t>
  </si>
  <si>
    <t>palustris</t>
  </si>
  <si>
    <t>Laophontidae</t>
  </si>
  <si>
    <t>Heterolaophonate</t>
  </si>
  <si>
    <t>Aplousobranchia</t>
  </si>
  <si>
    <t>Didemnidae</t>
  </si>
  <si>
    <t>algae holdfast,  under rocks</t>
  </si>
  <si>
    <t>Chilton, 1909</t>
  </si>
  <si>
    <t>(O.F. Muller, 1774)</t>
  </si>
  <si>
    <t>AE,AL,BB</t>
  </si>
  <si>
    <t>(Reeve, 1857)</t>
  </si>
  <si>
    <t>purple varnish clam, moving south in Humbolt Bay in 2000</t>
  </si>
  <si>
    <t>AA,AB,AC,AF,BB</t>
  </si>
  <si>
    <t>Megalorchestia</t>
  </si>
  <si>
    <t>Mediterranean mussel ????established,  can't tell from M trossulus. Not definitely established in Coos Bay</t>
  </si>
  <si>
    <t>AB,AE,AM,AM,BB</t>
  </si>
  <si>
    <t>AR,AV,AZ</t>
  </si>
  <si>
    <t>Iais</t>
  </si>
  <si>
    <t>(Richardson, 1904c)</t>
  </si>
  <si>
    <t>Hemigrapsus</t>
  </si>
  <si>
    <t>Gnorimosphaeroma</t>
  </si>
  <si>
    <t>Cerithiopsis cf. columna Carpenter 1864 (:12</t>
  </si>
  <si>
    <t>Odostoma deliciosa Dall and Bartsch, 1907 (:12)</t>
  </si>
  <si>
    <t>Lithodidae</t>
  </si>
  <si>
    <t>Oedignathus</t>
  </si>
  <si>
    <t>Amphiporus</t>
  </si>
  <si>
    <t>Huntermanniidae</t>
  </si>
  <si>
    <t>Cancer</t>
  </si>
  <si>
    <t>AS. Cranddell, G.F., Seasonal Distribution of Harpacticoid copepods in Yaquina Bay, 1967, PhD Thesis</t>
  </si>
  <si>
    <t>Assimineidae</t>
  </si>
  <si>
    <t>TRIANGLE</t>
    <phoneticPr fontId="0" type="noConversion"/>
  </si>
  <si>
    <t>gracefull kelp crab</t>
  </si>
  <si>
    <t>port dock 5,OSU</t>
  </si>
  <si>
    <t>port docks</t>
  </si>
  <si>
    <t>Granular claw crab, soft bellied crab, Paxillose crab</t>
  </si>
  <si>
    <t>hypsinotus</t>
  </si>
  <si>
    <t>coonstriped shrimp</t>
  </si>
  <si>
    <t>Pachycheles</t>
  </si>
  <si>
    <t>pubescens</t>
  </si>
  <si>
    <t>pubescent porcelain crab</t>
  </si>
  <si>
    <t>rudis</t>
  </si>
  <si>
    <t>thickclaw procline crab</t>
  </si>
  <si>
    <t>simulans</t>
  </si>
  <si>
    <t>jacksoni</t>
  </si>
  <si>
    <t>Cheilostomata</t>
  </si>
  <si>
    <t>Arenicolidae</t>
  </si>
  <si>
    <t>pillow barrel-bubble</t>
  </si>
  <si>
    <t>Hartman, 1936</t>
  </si>
  <si>
    <t>Watersipora</t>
  </si>
  <si>
    <t>Nereis</t>
  </si>
  <si>
    <t>Pectinariidae</t>
  </si>
  <si>
    <t>Nephtys</t>
  </si>
  <si>
    <t>caeca</t>
  </si>
  <si>
    <t>Detonella</t>
  </si>
  <si>
    <t>Cylichnidae</t>
  </si>
  <si>
    <t>peregrina</t>
  </si>
  <si>
    <t>Ampharete</t>
  </si>
  <si>
    <t>Serpula</t>
  </si>
  <si>
    <t>Pacific sand dollar</t>
  </si>
  <si>
    <t>Holothuroidea</t>
  </si>
  <si>
    <t>Serpulidae</t>
  </si>
  <si>
    <t>Crucigera</t>
  </si>
  <si>
    <t>Didemnum</t>
  </si>
  <si>
    <t>vexillum</t>
  </si>
  <si>
    <t>Holozoidae</t>
  </si>
  <si>
    <t>Distaplia</t>
  </si>
  <si>
    <t>Polyclinidae</t>
  </si>
  <si>
    <t>Phlebobranchia</t>
  </si>
  <si>
    <t>Ascidiidae</t>
  </si>
  <si>
    <t>Ascidia</t>
  </si>
  <si>
    <t>Corellidae</t>
  </si>
  <si>
    <t>quadrioculata</t>
  </si>
  <si>
    <t>(Lea, 1838)</t>
  </si>
  <si>
    <t>Americorophium</t>
  </si>
  <si>
    <t>Duplacrorhynchus</t>
  </si>
  <si>
    <t>AI</t>
  </si>
  <si>
    <t>Yaquinaia</t>
  </si>
  <si>
    <t>zygophora</t>
  </si>
  <si>
    <t>Protula</t>
  </si>
  <si>
    <t>Spirorbis</t>
  </si>
  <si>
    <t>Stiff footed cucumber</t>
  </si>
  <si>
    <t>Ophiuroidea</t>
  </si>
  <si>
    <t>Chelyosoma</t>
  </si>
  <si>
    <t>productum</t>
  </si>
  <si>
    <t>Perophoridae</t>
  </si>
  <si>
    <t>Perophora</t>
  </si>
  <si>
    <t>annectens</t>
  </si>
  <si>
    <t>pilsbryi</t>
  </si>
  <si>
    <t>Ascidacea</t>
  </si>
  <si>
    <t>Chordata-</t>
  </si>
  <si>
    <t>parasite of Upogebia</t>
  </si>
  <si>
    <t>Cirolanidae</t>
  </si>
  <si>
    <t>Excirolana</t>
  </si>
  <si>
    <t>chiltoni</t>
  </si>
  <si>
    <t>Idaho flat, OSU dock, international pier</t>
  </si>
  <si>
    <t>Rhabditophora</t>
  </si>
  <si>
    <t>Polycladida</t>
  </si>
  <si>
    <t>Pseudocerotidae</t>
  </si>
  <si>
    <t>Dexaminidae</t>
  </si>
  <si>
    <t>Torrey, 1909</t>
  </si>
  <si>
    <t>Allman,1864</t>
  </si>
  <si>
    <t>Phoronopsis</t>
  </si>
  <si>
    <t>harmeri</t>
  </si>
  <si>
    <t>AM</t>
  </si>
  <si>
    <t>AB,AE,AF,AO,AZ</t>
  </si>
  <si>
    <t>Hippothoidae</t>
  </si>
  <si>
    <t>Celleporella</t>
  </si>
  <si>
    <t>hyalina</t>
  </si>
  <si>
    <t>dendritica</t>
  </si>
  <si>
    <t>AW</t>
  </si>
  <si>
    <t xml:space="preserve"> planktonic</t>
  </si>
  <si>
    <t>mutica</t>
  </si>
  <si>
    <t>AP. Patterson, W.T. Zonation and maintaince of copepod populations in the Oregon Upwelling zone</t>
  </si>
  <si>
    <t xml:space="preserve">AQ. Cordell, Jeffery, Yaquina Bay survey 1996, 2000, 2004  personal communication </t>
  </si>
  <si>
    <t>AC,AQ,AR</t>
  </si>
  <si>
    <t>fresh water plankton</t>
  </si>
  <si>
    <t>Cyclopidae</t>
  </si>
  <si>
    <t>AK,AC,AL</t>
  </si>
  <si>
    <t>latipes</t>
  </si>
  <si>
    <t xml:space="preserve">Bowerbankia </t>
  </si>
  <si>
    <t>gracilis</t>
  </si>
  <si>
    <t>gothiceps</t>
  </si>
  <si>
    <t>SUBPHYLUM</t>
  </si>
  <si>
    <t>CLASS</t>
  </si>
  <si>
    <t>Eupolymnia</t>
  </si>
  <si>
    <t>heterobranchia</t>
  </si>
  <si>
    <t>Corophium</t>
  </si>
  <si>
    <t>acherusicum</t>
  </si>
  <si>
    <t>ochre, Pacific sea star</t>
  </si>
  <si>
    <t>Echinoidea</t>
  </si>
  <si>
    <t>Clypeasteroida</t>
  </si>
  <si>
    <t>Dendrasteridae</t>
  </si>
  <si>
    <t>Dactylopusiidae</t>
  </si>
  <si>
    <t>Paradactylopodia</t>
  </si>
  <si>
    <t>Dendrochirotida</t>
  </si>
  <si>
    <t>lean western nassa =  Nassarius mendicus AC</t>
  </si>
  <si>
    <t>Hima</t>
  </si>
  <si>
    <t>mendica</t>
  </si>
  <si>
    <t>(Lyngbye) Solier</t>
  </si>
  <si>
    <t>minima</t>
  </si>
  <si>
    <t>(Naegeli ex Kuetzing) Kylin</t>
  </si>
  <si>
    <t>Membranoptera</t>
  </si>
  <si>
    <t>multiramosa</t>
  </si>
  <si>
    <t>Gardner</t>
  </si>
  <si>
    <t>Owenia</t>
  </si>
  <si>
    <t>Delle Chiaje, 1844</t>
  </si>
  <si>
    <t>(Muller, 1776)</t>
  </si>
  <si>
    <t>Pontogeneia</t>
  </si>
  <si>
    <t>rostrata</t>
  </si>
  <si>
    <t>Branchiopoda</t>
  </si>
  <si>
    <t>penicillatus</t>
  </si>
  <si>
    <t>Polycheria</t>
  </si>
  <si>
    <t>osborni</t>
  </si>
  <si>
    <t>brevicuspis</t>
  </si>
  <si>
    <t>SB, Bridge,Idaho flat</t>
  </si>
  <si>
    <t>Lineidaea</t>
  </si>
  <si>
    <t>Sigalionidae</t>
  </si>
  <si>
    <t>imus</t>
  </si>
  <si>
    <t>Grandiphous</t>
  </si>
  <si>
    <t>Gnathopleustes</t>
  </si>
  <si>
    <t>OO,Wahl</t>
  </si>
  <si>
    <t>NA</t>
  </si>
  <si>
    <t>SF</t>
  </si>
  <si>
    <t>(Fabricius, 1780)</t>
  </si>
  <si>
    <t>(Lilljeborg, 1853)</t>
  </si>
  <si>
    <t>AT,AO</t>
  </si>
  <si>
    <t>Cistenides</t>
  </si>
  <si>
    <t>(Johnston, 1837)</t>
  </si>
  <si>
    <t>Epigamia</t>
  </si>
  <si>
    <t>(Imajima &amp; Hartman, 1964)</t>
  </si>
  <si>
    <t>AA,AT,AZ, JE-LC</t>
  </si>
  <si>
    <t>Parallorchestes</t>
  </si>
  <si>
    <t>Bousfield &amp; Hendrycks, 2002</t>
  </si>
  <si>
    <t>(McMurrich, 1916)</t>
  </si>
  <si>
    <t xml:space="preserve">Eumida </t>
  </si>
  <si>
    <t>(Claparede, 1868)</t>
  </si>
  <si>
    <t>Heteropodarke</t>
  </si>
  <si>
    <t>Hartman-Schroder, 1962</t>
  </si>
  <si>
    <t>(Kravitz &amp; Jones, 1979)</t>
  </si>
  <si>
    <t>(Quatrefages, 1865)</t>
  </si>
  <si>
    <t>YEAR DESCRIBED</t>
  </si>
  <si>
    <t>Size</t>
  </si>
  <si>
    <t>REFERENCE</t>
  </si>
  <si>
    <t>APPENDIX 1</t>
  </si>
  <si>
    <t>ORDER</t>
  </si>
  <si>
    <r>
      <t>old name</t>
    </r>
    <r>
      <rPr>
        <i/>
        <sz val="10"/>
        <rFont val="Arial"/>
      </rPr>
      <t xml:space="preserve"> Callopora circumclathrata</t>
    </r>
    <phoneticPr fontId="0" type="noConversion"/>
  </si>
  <si>
    <t>Hypereteone</t>
  </si>
  <si>
    <t>Hypsogastropdoa</t>
  </si>
  <si>
    <t>Barleeidae</t>
  </si>
  <si>
    <t>pallasiana</t>
  </si>
  <si>
    <t>Hyalellidea</t>
  </si>
  <si>
    <t>Allorchestes</t>
  </si>
  <si>
    <t>Huntemannia</t>
  </si>
  <si>
    <t>South Beach</t>
  </si>
  <si>
    <t>Archidorididae</t>
  </si>
  <si>
    <t>Dotidae</t>
  </si>
  <si>
    <t>Doto</t>
  </si>
  <si>
    <t>Metridiidae</t>
  </si>
  <si>
    <t>Notomastus</t>
  </si>
  <si>
    <t>improvisus</t>
  </si>
  <si>
    <t>tisboidae</t>
  </si>
  <si>
    <t>PARASITE (Saito paper)</t>
    <phoneticPr fontId="0" type="noConversion"/>
  </si>
  <si>
    <t>proboscidea</t>
  </si>
  <si>
    <t>Anopla</t>
  </si>
  <si>
    <t>Sipuncula</t>
  </si>
  <si>
    <t>Phascolosomatidea</t>
  </si>
  <si>
    <t>columbiensis</t>
  </si>
  <si>
    <t>MK42 Keen, M. and C. L. Doty  1942. An annotated check list off the gastropods off Cape Arago, Oregon, Oregon State Monographs, Studies in Zoology 3:16 pp.</t>
  </si>
  <si>
    <t>Keen and Dody</t>
  </si>
  <si>
    <t>South Slough</t>
  </si>
  <si>
    <t>Fossil Point</t>
  </si>
  <si>
    <t>OIMB</t>
  </si>
  <si>
    <t>Dactylopusia</t>
  </si>
  <si>
    <t>(K. Ahlner) Hayden, Bloomster, Maggs, Silva, Stanhope, and Waaland</t>
  </si>
  <si>
    <t>Porphyra</t>
  </si>
  <si>
    <t>rediviva</t>
  </si>
  <si>
    <t>Stiller &amp; Waaland</t>
  </si>
  <si>
    <t>rigida</t>
  </si>
  <si>
    <t>C. Agardh</t>
  </si>
  <si>
    <t>Hincksia</t>
  </si>
  <si>
    <t>sandriana</t>
  </si>
  <si>
    <t>gih-5429</t>
  </si>
  <si>
    <t>gih-5430</t>
  </si>
  <si>
    <t>B, I</t>
  </si>
  <si>
    <t>gih- 5435, 5436</t>
  </si>
  <si>
    <t>gih-5403</t>
  </si>
  <si>
    <t>gih-5417</t>
  </si>
  <si>
    <t>gih-5437</t>
  </si>
  <si>
    <t>gih-5415</t>
  </si>
  <si>
    <t>gih-5409</t>
  </si>
  <si>
    <t>gih-5418</t>
  </si>
  <si>
    <t>gih-5401</t>
  </si>
  <si>
    <t>I, E</t>
  </si>
  <si>
    <t>gih-5410</t>
  </si>
  <si>
    <t xml:space="preserve"> 9, 10</t>
  </si>
  <si>
    <t>gih-5407, 5398</t>
  </si>
  <si>
    <t>gih-5439</t>
  </si>
  <si>
    <t>gih-5427</t>
  </si>
  <si>
    <t>gih-5433, 5413</t>
  </si>
  <si>
    <t>E, I</t>
  </si>
  <si>
    <t>bowerbanki</t>
  </si>
  <si>
    <t>Ctenostomata</t>
  </si>
  <si>
    <t>neglectum</t>
  </si>
  <si>
    <t xml:space="preserve">Abarenicola </t>
  </si>
  <si>
    <t>lugworm, sand worm</t>
  </si>
  <si>
    <t>florida</t>
  </si>
  <si>
    <t>Clitellata</t>
  </si>
  <si>
    <t>Haplotaxida</t>
  </si>
  <si>
    <t>Diadumene</t>
  </si>
  <si>
    <t>franciscana</t>
  </si>
  <si>
    <t>Bugulidae</t>
  </si>
  <si>
    <t>manhattensis</t>
  </si>
  <si>
    <t>city floats</t>
  </si>
  <si>
    <t>violaceus</t>
  </si>
  <si>
    <t>AY. Ohtsuka,S.,Udea,H. Zoogeography of plegic copepods in Japan and adjacent waters Bull. Plankton Soc Japan 46 (1) 1-20, 1999</t>
  </si>
  <si>
    <t>Aonides</t>
  </si>
  <si>
    <t>OSU dock</t>
  </si>
  <si>
    <t>Boccardiella</t>
  </si>
  <si>
    <t>hamata</t>
  </si>
  <si>
    <t>cirrifera</t>
  </si>
  <si>
    <t>Paraonidae</t>
  </si>
  <si>
    <t>Hyalidae</t>
  </si>
  <si>
    <t>Ptilohyale</t>
  </si>
  <si>
    <t>littoralis</t>
  </si>
  <si>
    <t>Desdimelita</t>
  </si>
  <si>
    <t>microdentata</t>
  </si>
  <si>
    <t>Megamoera</t>
  </si>
  <si>
    <t>algae holdfast</t>
  </si>
  <si>
    <t>AT</t>
  </si>
  <si>
    <t>AC,AN</t>
  </si>
  <si>
    <t>AU</t>
  </si>
  <si>
    <t>Wahl marine, Toledo boat ramp</t>
  </si>
  <si>
    <t>CoosIntrDesc</t>
  </si>
  <si>
    <t>Coos Arrivals</t>
  </si>
  <si>
    <t>CCoosIDesc</t>
  </si>
  <si>
    <t>CumArr</t>
  </si>
  <si>
    <t>Cum Natives</t>
  </si>
  <si>
    <t>Leptoplanidae</t>
  </si>
  <si>
    <t>Notoplana</t>
  </si>
  <si>
    <t>Polycystididae</t>
  </si>
  <si>
    <t>mea</t>
  </si>
  <si>
    <t>(Guryanova, 1938)</t>
  </si>
  <si>
    <t>channel bottom</t>
  </si>
  <si>
    <t xml:space="preserve"> = Hyale frequens</t>
  </si>
  <si>
    <t>Peramphithoe</t>
  </si>
  <si>
    <t>Eurystomella</t>
    <phoneticPr fontId="0" type="noConversion"/>
  </si>
  <si>
    <t>Ianiropsis</t>
  </si>
  <si>
    <t>bridge, Wahl marine, Toledo boat ramp</t>
  </si>
  <si>
    <t>OO, Toledo Boat ramp</t>
  </si>
  <si>
    <t>armigera</t>
  </si>
  <si>
    <t>Micropodarke</t>
  </si>
  <si>
    <t>dubia</t>
  </si>
  <si>
    <t>AT,AI, JLB54</t>
  </si>
  <si>
    <t>AQ,AR,AV</t>
  </si>
  <si>
    <t>Calanidae</t>
  </si>
  <si>
    <t>AB,AZ</t>
  </si>
  <si>
    <t>eakini</t>
  </si>
  <si>
    <t>fishing pier</t>
  </si>
  <si>
    <t>soft/algae holdfast</t>
  </si>
  <si>
    <t>Naineris</t>
  </si>
  <si>
    <t>pelagic</t>
  </si>
  <si>
    <t>surf zone</t>
  </si>
  <si>
    <t>mudflats</t>
  </si>
  <si>
    <t>brandti</t>
  </si>
  <si>
    <t>OO</t>
  </si>
  <si>
    <t>Hermaea</t>
  </si>
  <si>
    <t>Isaeidae</t>
  </si>
  <si>
    <t>zotea</t>
  </si>
  <si>
    <t>These species have not been confirmed in Yaquina Estuary other then in  one PhD thesis in 1967</t>
  </si>
  <si>
    <t>Arthropoda</t>
  </si>
  <si>
    <t>Ameiridae</t>
  </si>
  <si>
    <t>Ameira</t>
  </si>
  <si>
    <t>spp.</t>
  </si>
  <si>
    <t>Cylindropsyllidae</t>
  </si>
  <si>
    <t>Cylindrosyllidae</t>
  </si>
  <si>
    <t>giganteus</t>
  </si>
  <si>
    <t>spiniferum</t>
    <phoneticPr fontId="0" type="noConversion"/>
  </si>
  <si>
    <t>(Johnston, 1832)</t>
    <phoneticPr fontId="0" type="noConversion"/>
  </si>
  <si>
    <r>
      <t xml:space="preserve">old name </t>
    </r>
    <r>
      <rPr>
        <i/>
        <sz val="10"/>
        <rFont val="Arial"/>
      </rPr>
      <t xml:space="preserve">Cauloramphus spinifer </t>
    </r>
    <phoneticPr fontId="0" type="noConversion"/>
  </si>
  <si>
    <t>Cheiloporinidae</t>
    <phoneticPr fontId="0" type="noConversion"/>
  </si>
  <si>
    <t>Cheilopora</t>
    <phoneticPr fontId="0" type="noConversion"/>
  </si>
  <si>
    <t>praelonga</t>
    <phoneticPr fontId="0" type="noConversion"/>
  </si>
  <si>
    <t>(Hincks, 1884)</t>
    <phoneticPr fontId="0" type="noConversion"/>
  </si>
  <si>
    <t>N</t>
    <phoneticPr fontId="0" type="noConversion"/>
  </si>
  <si>
    <t>Spioinida</t>
  </si>
  <si>
    <t>Carinomidae</t>
  </si>
  <si>
    <t>AC,AV,AY</t>
  </si>
  <si>
    <t>AC,AZ</t>
  </si>
  <si>
    <t>latreilli</t>
  </si>
  <si>
    <t>AQ,AV</t>
  </si>
  <si>
    <t>Pontellidae</t>
  </si>
  <si>
    <t>Scyphacidae</t>
  </si>
  <si>
    <t>Terebellida</t>
  </si>
  <si>
    <t>franciscorum</t>
  </si>
  <si>
    <t>Ectinosoma</t>
  </si>
  <si>
    <t>Vesiculariidae</t>
  </si>
  <si>
    <t>polymorphus</t>
  </si>
  <si>
    <t>procera</t>
  </si>
  <si>
    <t>vanus</t>
  </si>
  <si>
    <t>Artic hiatella</t>
  </si>
  <si>
    <t>Glycendae</t>
  </si>
  <si>
    <t>rock entodesma = E. saxicola in AK</t>
  </si>
  <si>
    <t>rock</t>
  </si>
  <si>
    <t>wood</t>
  </si>
  <si>
    <t>nuttallii</t>
  </si>
  <si>
    <t>Idaho marsh</t>
  </si>
  <si>
    <t>marsh</t>
  </si>
  <si>
    <t>(Loven, 1844)</t>
  </si>
  <si>
    <t>(Moore, 1906)</t>
  </si>
  <si>
    <t>(Koyer, 1842)</t>
  </si>
  <si>
    <t>AA,AB,AC,AT,AZ,AK,AM,BB</t>
  </si>
  <si>
    <t>Paradialychone</t>
  </si>
  <si>
    <t>(Moore, 1903)</t>
  </si>
  <si>
    <t>(Walker, 1898)</t>
  </si>
  <si>
    <t>Hydractiniidae</t>
  </si>
  <si>
    <t>Clava</t>
  </si>
  <si>
    <t>multicornis</t>
  </si>
  <si>
    <t>(Forsskal, 1775)</t>
  </si>
  <si>
    <t>capitata capitata</t>
  </si>
  <si>
    <t>occidentale</t>
  </si>
  <si>
    <t>(Kylin) Wollaston</t>
  </si>
  <si>
    <t>Neorhodomela</t>
  </si>
  <si>
    <t>oregona</t>
  </si>
  <si>
    <t>(Doty) Masuda</t>
  </si>
  <si>
    <t>Cystoseira</t>
  </si>
  <si>
    <t>FinSort</t>
  </si>
  <si>
    <t>Native</t>
  </si>
  <si>
    <t>Cryptogenic</t>
  </si>
  <si>
    <t>Streblosoma</t>
  </si>
  <si>
    <t>bairdi</t>
  </si>
  <si>
    <t>AZ,AI</t>
  </si>
  <si>
    <t>Eumida</t>
  </si>
  <si>
    <t>Cancridae</t>
  </si>
  <si>
    <t>Anomalodesmata</t>
  </si>
  <si>
    <t>Lyonsiidae</t>
  </si>
  <si>
    <t>Entodesma</t>
  </si>
  <si>
    <t>navicula</t>
  </si>
  <si>
    <t>the pea pod borer, California datemussel</t>
  </si>
  <si>
    <t>modiolus</t>
  </si>
  <si>
    <t>jetty perpendiculars</t>
  </si>
  <si>
    <t>X</t>
  </si>
  <si>
    <t>CO/SF</t>
  </si>
  <si>
    <t>AB</t>
  </si>
  <si>
    <t>Paralaophonte</t>
  </si>
  <si>
    <t>Paronychocamptus</t>
  </si>
  <si>
    <t>AI.Light &amp; Smith Intertidal Invertebrates from Central California to Oregon 2007</t>
  </si>
  <si>
    <t>Phascolosomatidae</t>
  </si>
  <si>
    <t>AB,AF,AE</t>
  </si>
  <si>
    <t>Barleeia</t>
  </si>
  <si>
    <t>app</t>
  </si>
  <si>
    <t>algae foldfast</t>
  </si>
  <si>
    <t>YB Bridge</t>
  </si>
  <si>
    <t>Halichondrida</t>
  </si>
  <si>
    <t>leucolena</t>
  </si>
  <si>
    <t>Gymnolaemata</t>
  </si>
  <si>
    <t>Scutellidium</t>
  </si>
  <si>
    <t xml:space="preserve">AK. Rudy &amp; Rudy: Oregon Estusry invertebrates Univ of Ore. OIMB </t>
  </si>
  <si>
    <t>Diarthrodes</t>
  </si>
  <si>
    <t>Pseudotachidiidae</t>
  </si>
  <si>
    <t>Danielssenia</t>
  </si>
  <si>
    <t>fusiformin</t>
  </si>
  <si>
    <t>AA</t>
  </si>
  <si>
    <t>Schizymenia</t>
  </si>
  <si>
    <t>(Kylin) Kylin</t>
  </si>
  <si>
    <t>paniculata</t>
  </si>
  <si>
    <t>Montagne</t>
  </si>
  <si>
    <t>parksii</t>
  </si>
  <si>
    <t>AK,AC</t>
  </si>
  <si>
    <t>irrorata</t>
  </si>
  <si>
    <t>littorale</t>
  </si>
  <si>
    <t>Tegastidae</t>
  </si>
  <si>
    <t>Tegastes</t>
  </si>
  <si>
    <t>blacktailed shrimp</t>
  </si>
  <si>
    <t>Hippidae</t>
  </si>
  <si>
    <t>Emerita</t>
  </si>
  <si>
    <t>analoga</t>
  </si>
  <si>
    <t>DRIFT</t>
  </si>
  <si>
    <t>gih-5450</t>
  </si>
  <si>
    <t>A, I</t>
  </si>
  <si>
    <t>gih-5408, 5412</t>
  </si>
  <si>
    <t>gih-5420</t>
  </si>
  <si>
    <t>gih-5419</t>
  </si>
  <si>
    <t>D</t>
  </si>
  <si>
    <t>gih-5426</t>
  </si>
  <si>
    <t>Rhamphostomella</t>
    <phoneticPr fontId="0" type="noConversion"/>
  </si>
  <si>
    <t>costata</t>
    <phoneticPr fontId="0" type="noConversion"/>
  </si>
  <si>
    <t>Lorenz, 1886</t>
    <phoneticPr fontId="0" type="noConversion"/>
  </si>
  <si>
    <t>Smittinidae</t>
    <phoneticPr fontId="0" type="noConversion"/>
  </si>
  <si>
    <t>Smittoidea</t>
    <phoneticPr fontId="0" type="noConversion"/>
  </si>
  <si>
    <t>prolifica</t>
    <phoneticPr fontId="0" type="noConversion"/>
  </si>
  <si>
    <t>Osburn, 1952</t>
    <phoneticPr fontId="0" type="noConversion"/>
  </si>
  <si>
    <t>Candidae</t>
    <phoneticPr fontId="0" type="noConversion"/>
  </si>
  <si>
    <t>Tricellaria</t>
    <phoneticPr fontId="0" type="noConversion"/>
  </si>
  <si>
    <t>(Zanardini) Silva in Silva, Menez &amp; Moe</t>
  </si>
  <si>
    <t>Halymenia</t>
  </si>
  <si>
    <t>gih-5396, 5405</t>
  </si>
  <si>
    <t xml:space="preserve">B, A </t>
  </si>
  <si>
    <t>gih-5421, 5425</t>
  </si>
  <si>
    <t>A, G</t>
  </si>
  <si>
    <t>gih-5406</t>
  </si>
  <si>
    <t>gih-5397</t>
  </si>
  <si>
    <t>gih-5434, 5461</t>
  </si>
  <si>
    <t>gih-5431</t>
  </si>
  <si>
    <t>erecta</t>
    <phoneticPr fontId="0" type="noConversion"/>
  </si>
  <si>
    <t>Robertson, 1900</t>
    <phoneticPr fontId="0" type="noConversion"/>
  </si>
  <si>
    <t>Conopeum</t>
    <phoneticPr fontId="0" type="noConversion"/>
  </si>
  <si>
    <t>Platyhelmin</t>
  </si>
  <si>
    <t>G</t>
  </si>
  <si>
    <t>D, G, E</t>
  </si>
  <si>
    <t>6, 9, 15, 16, 20</t>
  </si>
  <si>
    <t>pacifica var. delicatula</t>
  </si>
  <si>
    <t>Hollenberg</t>
  </si>
  <si>
    <t>stricta</t>
  </si>
  <si>
    <t>gih-5444, 5445</t>
  </si>
  <si>
    <t>gih-5440, 5441, 5442</t>
  </si>
  <si>
    <t>Hymenena</t>
  </si>
  <si>
    <t>cuneifolia</t>
  </si>
  <si>
    <t>Doty</t>
  </si>
  <si>
    <t>Microcladia</t>
  </si>
  <si>
    <t>borealis</t>
  </si>
  <si>
    <t>Ruprecht</t>
  </si>
  <si>
    <t>Pleonosporium</t>
  </si>
  <si>
    <t>vancouverianum</t>
  </si>
  <si>
    <t>Ptilota filicina J. Agardh</t>
  </si>
  <si>
    <t>B-10</t>
  </si>
  <si>
    <t>AA,AC,AD,AK,AZ</t>
  </si>
  <si>
    <t>mud banks, wooden floats</t>
  </si>
  <si>
    <t xml:space="preserve">Amphibalanus </t>
  </si>
  <si>
    <t>as Hemileucon comes in AK&amp;AL</t>
  </si>
  <si>
    <t>Paraonella</t>
  </si>
  <si>
    <t>marine plankton</t>
  </si>
  <si>
    <t>AQ</t>
  </si>
  <si>
    <t>max: Bouy 21, all bay</t>
  </si>
  <si>
    <t>10 - Charleston Harbor</t>
  </si>
  <si>
    <t>12 - South Beach Marina</t>
  </si>
  <si>
    <t>planktonic</t>
  </si>
  <si>
    <t>yes</t>
  </si>
  <si>
    <t>frequens</t>
  </si>
  <si>
    <t>Prohyale</t>
  </si>
  <si>
    <t>Pseudoceros</t>
  </si>
  <si>
    <t>S. beach marina</t>
  </si>
  <si>
    <t>AZ</t>
  </si>
  <si>
    <t>AB. Carlton, James: I &amp; C Organisms of Coos Bay 2007</t>
  </si>
  <si>
    <t>(Stout, 1913)</t>
  </si>
  <si>
    <t>Eurystomellidae</t>
    <phoneticPr fontId="0" type="noConversion"/>
  </si>
  <si>
    <t>(Ehlers, 1897)</t>
    <phoneticPr fontId="0" type="noConversion"/>
  </si>
  <si>
    <t>I</t>
    <phoneticPr fontId="0" type="noConversion"/>
  </si>
  <si>
    <t xml:space="preserve"> = R. glutaea of AC, AM, AZ (Sometimes synonymized with Rhynchospio gluteus which has a much wider distribution)</t>
  </si>
  <si>
    <t>AK,AZ, AW,AO</t>
  </si>
  <si>
    <t>Alaska to western Mexico; Korea; Japan; Hawaiian Islands; Australia; Taiwan.  This species builds mucus tubes among algae &amp; sessile epifauna &amp; would be a good candidate for transport on hard surfaces.</t>
  </si>
  <si>
    <t>AA,AX,AZ</t>
  </si>
  <si>
    <t>(O'Donoghue &amp; O'Donoghue, 1923)</t>
    <phoneticPr fontId="0" type="noConversion"/>
  </si>
  <si>
    <t>C</t>
    <phoneticPr fontId="0" type="noConversion"/>
  </si>
  <si>
    <t>Bugulidae</t>
    <phoneticPr fontId="0" type="noConversion"/>
  </si>
  <si>
    <t>laeviuscula</t>
  </si>
  <si>
    <t>Sarsia</t>
  </si>
  <si>
    <t>tubulosa</t>
  </si>
  <si>
    <t>Actiniidae</t>
  </si>
  <si>
    <t>Anthopleura</t>
  </si>
  <si>
    <t>Grapsidae</t>
  </si>
  <si>
    <t>tumida</t>
  </si>
  <si>
    <t>Heptacarpus</t>
  </si>
  <si>
    <t>brevirostris</t>
  </si>
  <si>
    <t>quaylei</t>
  </si>
  <si>
    <t>ubiquita</t>
  </si>
  <si>
    <t>cirrata</t>
  </si>
  <si>
    <t>ciliata</t>
    <phoneticPr fontId="0" type="noConversion"/>
  </si>
  <si>
    <t>AO</t>
    <phoneticPr fontId="0" type="noConversion"/>
  </si>
  <si>
    <t>Cauloramphus</t>
    <phoneticPr fontId="0" type="noConversion"/>
  </si>
  <si>
    <t>(Claparede, 1868)</t>
    <phoneticPr fontId="0" type="noConversion"/>
  </si>
  <si>
    <t>Sphaerosyllis</t>
    <phoneticPr fontId="0" type="noConversion"/>
  </si>
  <si>
    <t>Kudenov &amp; Harris in Blake, Hilbig &amp; Scott, 1995</t>
    <phoneticPr fontId="0" type="noConversion"/>
  </si>
  <si>
    <t xml:space="preserve">elongata </t>
    <phoneticPr fontId="0" type="noConversion"/>
  </si>
  <si>
    <t>(Berkley &amp; Berkley, 1938)</t>
    <phoneticPr fontId="0" type="noConversion"/>
  </si>
  <si>
    <t>(Hartman, 1944)</t>
    <phoneticPr fontId="0" type="noConversion"/>
  </si>
  <si>
    <t>(Quatrefages, 1865)</t>
    <phoneticPr fontId="0" type="noConversion"/>
  </si>
  <si>
    <t>Electridae</t>
    <phoneticPr fontId="0" type="noConversion"/>
  </si>
  <si>
    <t>AA,AC,AK,AZ,AT,AO</t>
  </si>
  <si>
    <t>AZ,AK, AW,AO</t>
  </si>
  <si>
    <t>(Torrey, 1902)</t>
    <phoneticPr fontId="0" type="noConversion"/>
  </si>
  <si>
    <t>(M.Sars, 1835)</t>
    <phoneticPr fontId="0" type="noConversion"/>
  </si>
  <si>
    <t>(Pallas, 1771)</t>
    <phoneticPr fontId="0" type="noConversion"/>
  </si>
  <si>
    <t>(Forsskal, 1775)</t>
    <phoneticPr fontId="0" type="noConversion"/>
  </si>
  <si>
    <t>(Eschscholtz, 1829)</t>
    <phoneticPr fontId="0" type="noConversion"/>
  </si>
  <si>
    <t>(Agassiz, 1862)</t>
    <phoneticPr fontId="0" type="noConversion"/>
  </si>
  <si>
    <t>AO. Hewitt,C. L. Marine biological invasions: the distribution and ecology of encrusting organisms OIMB PhD thesis</t>
  </si>
  <si>
    <t>AK,AO</t>
  </si>
  <si>
    <t>xanthogrammica</t>
  </si>
  <si>
    <t>giant green anemone</t>
  </si>
  <si>
    <t>prolifera</t>
  </si>
  <si>
    <t>Pacific littleneck =Protothaca staminea AC,AD,AK</t>
  </si>
  <si>
    <t>Leukoma</t>
  </si>
  <si>
    <t>marina</t>
  </si>
  <si>
    <t>fusiformis</t>
  </si>
  <si>
    <t>Edwardsia</t>
  </si>
  <si>
    <t>(Yendo) Fensholt</t>
  </si>
  <si>
    <t>Smithora</t>
  </si>
  <si>
    <t>naiadum</t>
  </si>
  <si>
    <t>(Anderson) Hollenberg</t>
  </si>
  <si>
    <t>Scagelia</t>
  </si>
  <si>
    <t>sponges and  tunicates</t>
  </si>
  <si>
    <t>montereyensis</t>
  </si>
  <si>
    <t>Sabellidae</t>
  </si>
  <si>
    <t>Pentidotea</t>
  </si>
  <si>
    <t>feather duster worm</t>
  </si>
  <si>
    <t>Tegella</t>
    <phoneticPr fontId="0" type="noConversion"/>
  </si>
  <si>
    <t>circumclathrata</t>
    <phoneticPr fontId="0" type="noConversion"/>
  </si>
  <si>
    <t>Opheliidae</t>
  </si>
  <si>
    <t>Conopeum</t>
  </si>
  <si>
    <t>tenuissimum</t>
  </si>
  <si>
    <t>Cirratulidae</t>
  </si>
  <si>
    <t>BW/SF</t>
  </si>
  <si>
    <t>Pacific sand crab</t>
  </si>
  <si>
    <t>picta</t>
  </si>
  <si>
    <t>ovoidae</t>
    <phoneticPr fontId="0" type="noConversion"/>
  </si>
  <si>
    <t>(Holmes, 1900)</t>
    <phoneticPr fontId="0" type="noConversion"/>
  </si>
  <si>
    <t>(Dana, 1852a)</t>
    <phoneticPr fontId="0" type="noConversion"/>
  </si>
  <si>
    <t>C</t>
    <phoneticPr fontId="0" type="noConversion"/>
  </si>
  <si>
    <t>Osburn, 1953</t>
    <phoneticPr fontId="0" type="noConversion"/>
  </si>
  <si>
    <t>(Montagne) Howe</t>
  </si>
  <si>
    <t>Chondracanthus</t>
  </si>
  <si>
    <t>exasperatus</t>
  </si>
  <si>
    <t>(Harvey &amp; Bailey) Hughey</t>
  </si>
  <si>
    <t>Phaeophyceae</t>
  </si>
  <si>
    <t>Petalonia</t>
  </si>
  <si>
    <t>fascia</t>
  </si>
  <si>
    <t>(Mueller) Kuntze</t>
  </si>
  <si>
    <t>Chlorophyta</t>
  </si>
  <si>
    <t>Ulva</t>
  </si>
  <si>
    <t>flexuosa</t>
  </si>
  <si>
    <t>Wulfen</t>
  </si>
  <si>
    <t>Fucus</t>
  </si>
  <si>
    <t>gardneri</t>
  </si>
  <si>
    <t>Silva</t>
  </si>
  <si>
    <t>hendryi</t>
  </si>
  <si>
    <t>osmundacea</t>
  </si>
  <si>
    <t>(Turner) C. Agardh</t>
  </si>
  <si>
    <t>Gracilaria</t>
  </si>
  <si>
    <t>Abbott</t>
  </si>
  <si>
    <t>(Verrill, 1866)</t>
    <phoneticPr fontId="0" type="noConversion"/>
  </si>
  <si>
    <t>(Verrill, 1869)</t>
    <phoneticPr fontId="0" type="noConversion"/>
  </si>
  <si>
    <t>(Gould, 1853)</t>
    <phoneticPr fontId="0" type="noConversion"/>
  </si>
  <si>
    <t>(Setchell &amp; Gardner) Hughey et al.</t>
  </si>
  <si>
    <t>Pterothamnion</t>
  </si>
  <si>
    <t>pectinatum</t>
  </si>
  <si>
    <t>(Kylin) Athanasiadis &amp; Kraft</t>
  </si>
  <si>
    <t>pertusa</t>
  </si>
  <si>
    <t>Kjellman</t>
  </si>
  <si>
    <t>Porella</t>
    <phoneticPr fontId="0" type="noConversion"/>
  </si>
  <si>
    <t>columbiana</t>
    <phoneticPr fontId="0" type="noConversion"/>
  </si>
  <si>
    <t>O'Donoghue &amp; O'Donoghue, 1923</t>
    <phoneticPr fontId="0" type="noConversion"/>
  </si>
  <si>
    <t>Romancheinidae</t>
    <phoneticPr fontId="0" type="noConversion"/>
  </si>
  <si>
    <t>(Pallas, 1788)</t>
    <phoneticPr fontId="0" type="noConversion"/>
  </si>
  <si>
    <t>(Darwin, 1854)</t>
    <phoneticPr fontId="0" type="noConversion"/>
  </si>
  <si>
    <t>(Koyer, 1842)</t>
    <phoneticPr fontId="0" type="noConversion"/>
  </si>
  <si>
    <t>Richardson, 1905a</t>
    <phoneticPr fontId="0" type="noConversion"/>
  </si>
  <si>
    <t>(Schioedte &amp; Meinert, 1884)</t>
    <phoneticPr fontId="0" type="noConversion"/>
  </si>
  <si>
    <t>Iais</t>
    <phoneticPr fontId="0" type="noConversion"/>
  </si>
  <si>
    <t>(Richardson, 1904c)</t>
    <phoneticPr fontId="0" type="noConversion"/>
  </si>
  <si>
    <t>(Linnaeus, 1761)</t>
    <phoneticPr fontId="0" type="noConversion"/>
  </si>
  <si>
    <t>(Keferstein, 1865a)</t>
    <phoneticPr fontId="0" type="noConversion"/>
  </si>
  <si>
    <t>Lineus</t>
    <phoneticPr fontId="0" type="noConversion"/>
  </si>
  <si>
    <t>(Muller, 1774)</t>
    <phoneticPr fontId="0" type="noConversion"/>
  </si>
  <si>
    <t>(Coe, 1895)</t>
    <phoneticPr fontId="0" type="noConversion"/>
  </si>
  <si>
    <t>(Griffin, 1898)</t>
    <phoneticPr fontId="0" type="noConversion"/>
  </si>
  <si>
    <t>(Verrill, 1879)</t>
    <phoneticPr fontId="0" type="noConversion"/>
  </si>
  <si>
    <t>(Johnston, 1837)</t>
    <phoneticPr fontId="0" type="noConversion"/>
  </si>
  <si>
    <t>Tetrastemma</t>
    <phoneticPr fontId="0" type="noConversion"/>
  </si>
  <si>
    <t>robertsoniae</t>
    <phoneticPr fontId="0" type="noConversion"/>
  </si>
  <si>
    <t>reticulum</t>
    <phoneticPr fontId="0" type="noConversion"/>
  </si>
  <si>
    <t>(Linnaeus, 1767)</t>
    <phoneticPr fontId="0" type="noConversion"/>
  </si>
  <si>
    <t>I</t>
    <phoneticPr fontId="0" type="noConversion"/>
  </si>
  <si>
    <t>CO</t>
    <phoneticPr fontId="0" type="noConversion"/>
  </si>
  <si>
    <t>AI,AO</t>
    <phoneticPr fontId="0" type="noConversion"/>
  </si>
  <si>
    <t>Celleporina</t>
    <phoneticPr fontId="0" type="noConversion"/>
  </si>
  <si>
    <t>(Dillwyn) Greville</t>
  </si>
  <si>
    <t>Ptilota</t>
  </si>
  <si>
    <t>filicina</t>
  </si>
  <si>
    <t>cf. compressa</t>
  </si>
  <si>
    <t>Zostera</t>
  </si>
  <si>
    <t>Ascherson &amp; Graebner</t>
  </si>
  <si>
    <t>Previously identified as introduced Macoma baltica of Europe. Occurring in east and west coast North American estuaries.</t>
  </si>
  <si>
    <t>bilamellata</t>
  </si>
  <si>
    <t>Pseudosphaeroma</t>
  </si>
  <si>
    <t>leuckartii</t>
  </si>
  <si>
    <t>Previously confused with NWA G. capitata..</t>
  </si>
  <si>
    <t>Corella</t>
  </si>
  <si>
    <t>inflata</t>
  </si>
  <si>
    <t>AC,AK,AT</t>
  </si>
  <si>
    <t>13- Yaquina Reef</t>
  </si>
  <si>
    <t>Floats pilings</t>
  </si>
  <si>
    <t>Status</t>
  </si>
  <si>
    <t>oldname Electra crustulenta (Pallas,1766) and Electra ventuarensis in AC &amp; E. crustulenta arctica</t>
    <phoneticPr fontId="0" type="noConversion"/>
  </si>
  <si>
    <t>AC,AI,AO</t>
    <phoneticPr fontId="0" type="noConversion"/>
  </si>
  <si>
    <t>(Okuda, 1937)</t>
    <phoneticPr fontId="0" type="noConversion"/>
  </si>
  <si>
    <t>gluteaea</t>
    <phoneticPr fontId="0" type="noConversion"/>
  </si>
  <si>
    <t>(Hassall, 1841)</t>
    <phoneticPr fontId="0" type="noConversion"/>
  </si>
  <si>
    <t>(Robertson, 1905)</t>
    <phoneticPr fontId="0" type="noConversion"/>
  </si>
  <si>
    <t>bilabiata</t>
    <phoneticPr fontId="0" type="noConversion"/>
  </si>
  <si>
    <t>N</t>
    <phoneticPr fontId="0" type="noConversion"/>
  </si>
  <si>
    <t>Microporellidae</t>
    <phoneticPr fontId="0" type="noConversion"/>
  </si>
  <si>
    <t>umbonata</t>
    <phoneticPr fontId="0" type="noConversion"/>
  </si>
  <si>
    <t xml:space="preserve">Filicrisia </t>
    <phoneticPr fontId="0" type="noConversion"/>
  </si>
  <si>
    <t>franciscana</t>
    <phoneticPr fontId="0" type="noConversion"/>
  </si>
  <si>
    <t>(Robertson, 1910)</t>
    <phoneticPr fontId="0" type="noConversion"/>
  </si>
  <si>
    <r>
      <t xml:space="preserve">old name </t>
    </r>
    <r>
      <rPr>
        <i/>
        <sz val="10"/>
        <rFont val="Arial"/>
      </rPr>
      <t>Callopora horrida</t>
    </r>
    <r>
      <rPr>
        <sz val="10"/>
        <rFont val="Arial"/>
      </rPr>
      <t>, ? Galapagos</t>
    </r>
    <phoneticPr fontId="0" type="noConversion"/>
  </si>
  <si>
    <t>AO,AI</t>
    <phoneticPr fontId="0" type="noConversion"/>
  </si>
  <si>
    <t>AO,AI</t>
    <phoneticPr fontId="0" type="noConversion"/>
  </si>
  <si>
    <t>Bryozoa (Ectoprocara)</t>
    <phoneticPr fontId="0" type="noConversion"/>
  </si>
  <si>
    <t>inconspicua</t>
    <phoneticPr fontId="0" type="noConversion"/>
  </si>
  <si>
    <t>(Gould, 1849)</t>
    <phoneticPr fontId="0" type="noConversion"/>
  </si>
  <si>
    <t>(Gould, 1852)</t>
    <phoneticPr fontId="0" type="noConversion"/>
  </si>
  <si>
    <t>(Gmelin, 1791)</t>
    <phoneticPr fontId="0" type="noConversion"/>
  </si>
  <si>
    <t>(Recluz, 1851)</t>
    <phoneticPr fontId="0" type="noConversion"/>
  </si>
  <si>
    <t>Caulibugula</t>
    <phoneticPr fontId="0" type="noConversion"/>
  </si>
  <si>
    <t>AA,AB,AC,AD,AF,AZ,AM,BB,AO</t>
    <phoneticPr fontId="0" type="noConversion"/>
  </si>
  <si>
    <t>AA,AB, AC,AZ,AM,AO</t>
    <phoneticPr fontId="0" type="noConversion"/>
  </si>
  <si>
    <t>AB,AF,AE,AZ,BB,AO</t>
    <phoneticPr fontId="0" type="noConversion"/>
  </si>
  <si>
    <t>AB,AZ,AF,AE,BB,AO</t>
    <phoneticPr fontId="0" type="noConversion"/>
  </si>
  <si>
    <t>AE,AO</t>
    <phoneticPr fontId="0" type="noConversion"/>
  </si>
  <si>
    <t>AB,AE,AF,BB,AO</t>
    <phoneticPr fontId="0" type="noConversion"/>
  </si>
  <si>
    <t>AB,AE,AF,BB,AO</t>
    <phoneticPr fontId="0" type="noConversion"/>
  </si>
  <si>
    <t>Chalinula</t>
    <phoneticPr fontId="0" type="noConversion"/>
  </si>
  <si>
    <t>(Eschscholtz, 1831)</t>
    <phoneticPr fontId="0" type="noConversion"/>
  </si>
  <si>
    <t>Triopha</t>
    <phoneticPr fontId="0" type="noConversion"/>
  </si>
  <si>
    <t>(Cooper, 1863)</t>
    <phoneticPr fontId="0" type="noConversion"/>
  </si>
  <si>
    <t>(Nordmann, 1845)</t>
    <phoneticPr fontId="0" type="noConversion"/>
  </si>
  <si>
    <t>Lottia</t>
    <phoneticPr fontId="0" type="noConversion"/>
  </si>
  <si>
    <t>(Rathke, 1833)</t>
    <phoneticPr fontId="0" type="noConversion"/>
  </si>
  <si>
    <t>(Malmgren, 1866)</t>
    <phoneticPr fontId="0" type="noConversion"/>
  </si>
  <si>
    <t>(Lilljeborg, 1853)</t>
    <phoneticPr fontId="0" type="noConversion"/>
  </si>
  <si>
    <t>pacificus</t>
    <phoneticPr fontId="0" type="noConversion"/>
  </si>
  <si>
    <t>(Hessle, 1925)</t>
    <phoneticPr fontId="0" type="noConversion"/>
  </si>
  <si>
    <t>Ophiodromus</t>
    <phoneticPr fontId="0" type="noConversion"/>
  </si>
  <si>
    <t>(Johnson, 1901)</t>
    <phoneticPr fontId="0" type="noConversion"/>
  </si>
  <si>
    <t>Lumbrineris</t>
    <phoneticPr fontId="0" type="noConversion"/>
  </si>
  <si>
    <t>(Fabricius, 1780)</t>
    <phoneticPr fontId="0" type="noConversion"/>
  </si>
  <si>
    <t>(Forsskal, 1775)</t>
    <phoneticPr fontId="0" type="noConversion"/>
  </si>
  <si>
    <t>(Pallas, 1766)</t>
    <phoneticPr fontId="0" type="noConversion"/>
  </si>
  <si>
    <t>(Allman, 1859)</t>
    <phoneticPr fontId="0" type="noConversion"/>
  </si>
  <si>
    <t>(Brandt, 1835)</t>
    <phoneticPr fontId="0" type="noConversion"/>
  </si>
  <si>
    <t>(Torrey, 1902)</t>
    <phoneticPr fontId="0" type="noConversion"/>
  </si>
  <si>
    <t>proliferating or brooding anemone</t>
  </si>
  <si>
    <t>Nutting, 1901</t>
  </si>
  <si>
    <t>AB,AK,AT,AZ,AO</t>
  </si>
  <si>
    <t>Tubulariidae</t>
  </si>
  <si>
    <t>Tubularia</t>
  </si>
  <si>
    <t>indivisa</t>
  </si>
  <si>
    <t>Ectopleura</t>
  </si>
  <si>
    <r>
      <t xml:space="preserve">common peanut worm, previously </t>
    </r>
    <r>
      <rPr>
        <i/>
        <sz val="10"/>
        <rFont val="Arial"/>
      </rPr>
      <t>P. agassizii</t>
    </r>
  </si>
  <si>
    <r>
      <t xml:space="preserve">Bay barnacle aka: </t>
    </r>
    <r>
      <rPr>
        <i/>
        <sz val="10"/>
        <rFont val="Arial"/>
      </rPr>
      <t>Balanus improvisus</t>
    </r>
  </si>
  <si>
    <t>Urticina</t>
  </si>
  <si>
    <t>Aeteidae</t>
  </si>
  <si>
    <t>Aetea</t>
  </si>
  <si>
    <t>anguina</t>
  </si>
  <si>
    <t>Introduced</t>
  </si>
  <si>
    <t>Total</t>
  </si>
  <si>
    <t>Phoronis</t>
  </si>
  <si>
    <t>Cryptosula</t>
  </si>
  <si>
    <t xml:space="preserve"> = Corophium insidiosum  AA, AB,AC,AZ</t>
  </si>
  <si>
    <t>O'Donoghue &amp; O'Donoghue, 1926</t>
    <phoneticPr fontId="0" type="noConversion"/>
  </si>
  <si>
    <t>Cheilostomatida</t>
    <phoneticPr fontId="0" type="noConversion"/>
  </si>
  <si>
    <t>(O. Fabricius, 1780)</t>
    <phoneticPr fontId="0" type="noConversion"/>
  </si>
  <si>
    <t>Microporella</t>
    <phoneticPr fontId="0" type="noConversion"/>
  </si>
  <si>
    <t>californica</t>
    <phoneticPr fontId="0" type="noConversion"/>
  </si>
  <si>
    <t>Busk, 1856</t>
    <phoneticPr fontId="0" type="noConversion"/>
  </si>
  <si>
    <t>Oncousoeciidae</t>
    <phoneticPr fontId="0" type="noConversion"/>
  </si>
  <si>
    <t>Oncousoecia</t>
    <phoneticPr fontId="0" type="noConversion"/>
  </si>
  <si>
    <t>Rhithropanopeus</t>
    <phoneticPr fontId="0" type="noConversion"/>
  </si>
  <si>
    <t>(Gould, 1841)</t>
    <phoneticPr fontId="0" type="noConversion"/>
  </si>
  <si>
    <t>(Dana, 1851)</t>
    <phoneticPr fontId="0" type="noConversion"/>
  </si>
  <si>
    <t>Lockington, 1877a</t>
    <phoneticPr fontId="0" type="noConversion"/>
  </si>
  <si>
    <t>Bryocryptellidae</t>
    <phoneticPr fontId="0" type="noConversion"/>
  </si>
  <si>
    <t>Hesperonoe</t>
    <phoneticPr fontId="0" type="noConversion"/>
  </si>
  <si>
    <t>(Linnaeus, 1758)</t>
    <phoneticPr fontId="0" type="noConversion"/>
  </si>
  <si>
    <t>(Hartman, 1961)</t>
    <phoneticPr fontId="0" type="noConversion"/>
  </si>
  <si>
    <t>(Ehrenberg, 1836)</t>
    <phoneticPr fontId="0" type="noConversion"/>
  </si>
  <si>
    <t>Manayunkia</t>
    <phoneticPr fontId="0" type="noConversion"/>
  </si>
  <si>
    <t>(Bourne, 1883)</t>
    <phoneticPr fontId="0" type="noConversion"/>
  </si>
  <si>
    <t>Parasabella</t>
    <phoneticPr fontId="0" type="noConversion"/>
  </si>
  <si>
    <t>Paradialychone</t>
    <phoneticPr fontId="0" type="noConversion"/>
  </si>
  <si>
    <t>(Moore, 1903)</t>
    <phoneticPr fontId="0" type="noConversion"/>
  </si>
  <si>
    <t>(Linnaeus, 1758)</t>
    <phoneticPr fontId="0" type="noConversion"/>
  </si>
  <si>
    <t>Diadumene</t>
    <phoneticPr fontId="0" type="noConversion"/>
  </si>
  <si>
    <t>(J.E.Gray, 1825)</t>
    <phoneticPr fontId="0" type="noConversion"/>
  </si>
  <si>
    <t>Laternula</t>
    <phoneticPr fontId="0" type="noConversion"/>
  </si>
  <si>
    <t>(Reeve, 1860)</t>
    <phoneticPr fontId="0" type="noConversion"/>
  </si>
  <si>
    <t>(Conrad, 1837)</t>
    <phoneticPr fontId="0" type="noConversion"/>
  </si>
  <si>
    <t>(A.Adams &amp; Reeve, 1850)</t>
    <phoneticPr fontId="0" type="noConversion"/>
  </si>
  <si>
    <t>Dana, 1849</t>
    <phoneticPr fontId="0" type="noConversion"/>
  </si>
  <si>
    <t>AP</t>
    <phoneticPr fontId="0" type="noConversion"/>
  </si>
  <si>
    <t>(Claus, 1863)</t>
    <phoneticPr fontId="0" type="noConversion"/>
  </si>
  <si>
    <t>(McMurrich, 1916)</t>
    <phoneticPr fontId="0" type="noConversion"/>
  </si>
  <si>
    <t>(Poppe, 1880)</t>
    <phoneticPr fontId="0" type="noConversion"/>
  </si>
  <si>
    <t>Corycaeus</t>
    <phoneticPr fontId="0" type="noConversion"/>
  </si>
  <si>
    <t>(Willey, 1923)</t>
    <phoneticPr fontId="0" type="noConversion"/>
  </si>
  <si>
    <t>(Leuckart, 1859)</t>
    <phoneticPr fontId="0" type="noConversion"/>
  </si>
  <si>
    <t>(G.O. Sars, 1862)</t>
    <phoneticPr fontId="0" type="noConversion"/>
  </si>
  <si>
    <t>Author</t>
    <phoneticPr fontId="0" type="noConversion"/>
  </si>
  <si>
    <t>YB First Description</t>
    <phoneticPr fontId="0" type="noConversion"/>
  </si>
  <si>
    <t>COOS First  Description</t>
    <phoneticPr fontId="0" type="noConversion"/>
  </si>
  <si>
    <t>ALL RAS ID'S</t>
    <phoneticPr fontId="0" type="noConversion"/>
  </si>
  <si>
    <t>FIRST TIME IDED @RAS</t>
    <phoneticPr fontId="0" type="noConversion"/>
  </si>
  <si>
    <t>(Menzies, 1952)</t>
    <phoneticPr fontId="0" type="noConversion"/>
  </si>
  <si>
    <t>Richardson, 1904c</t>
    <phoneticPr fontId="0" type="noConversion"/>
  </si>
  <si>
    <t>Gnorimosphaeroma</t>
    <phoneticPr fontId="0" type="noConversion"/>
  </si>
  <si>
    <t>(Dana, 1853)</t>
    <phoneticPr fontId="0" type="noConversion"/>
  </si>
  <si>
    <t>(Van Name, 1940)</t>
    <phoneticPr fontId="0" type="noConversion"/>
  </si>
  <si>
    <t>campbellense</t>
    <phoneticPr fontId="0" type="noConversion"/>
  </si>
  <si>
    <t>(Banse &amp; Hobson, 1968)</t>
    <phoneticPr fontId="0" type="noConversion"/>
  </si>
  <si>
    <t>capitata capitata</t>
    <phoneticPr fontId="0" type="noConversion"/>
  </si>
  <si>
    <t>(Fabricius, 1780)</t>
    <phoneticPr fontId="0" type="noConversion"/>
  </si>
  <si>
    <t>filobranchus</t>
    <phoneticPr fontId="0" type="noConversion"/>
  </si>
  <si>
    <t>(Hartman, 1960)</t>
    <phoneticPr fontId="0" type="noConversion"/>
  </si>
  <si>
    <t>(Moore, 1909)</t>
    <phoneticPr fontId="0" type="noConversion"/>
  </si>
  <si>
    <t>(Canu &amp; Bassler, 1923)</t>
    <phoneticPr fontId="0" type="noConversion"/>
  </si>
  <si>
    <r>
      <t xml:space="preserve">old names </t>
    </r>
    <r>
      <rPr>
        <i/>
        <sz val="10"/>
        <rFont val="Arial"/>
      </rPr>
      <t>Cellepora cpstazi &amp; Costazia costazii</t>
    </r>
    <phoneticPr fontId="0" type="noConversion"/>
  </si>
  <si>
    <t>Cribrilinidae</t>
    <phoneticPr fontId="0" type="noConversion"/>
  </si>
  <si>
    <t>Cribrilina</t>
    <phoneticPr fontId="0" type="noConversion"/>
  </si>
  <si>
    <t>annulata</t>
    <phoneticPr fontId="0" type="noConversion"/>
  </si>
  <si>
    <t>(O. Fabricius, 1780)</t>
    <phoneticPr fontId="0" type="noConversion"/>
  </si>
  <si>
    <t>hard</t>
    <phoneticPr fontId="0" type="noConversion"/>
  </si>
  <si>
    <t>infralittoral &amp; circalittoral</t>
    <phoneticPr fontId="0" type="noConversion"/>
  </si>
  <si>
    <t>ID by Radashevsky</t>
  </si>
  <si>
    <t>Alaska to western Mexico, and  Europe (type locality) among mussels on rocks and pilings.</t>
  </si>
  <si>
    <t>15 -  Port Dock 5??? (see 2)</t>
  </si>
  <si>
    <t>22 - HMSC  Tank</t>
  </si>
  <si>
    <t>20 - HMSC Front beach and HMSC seawater outfall</t>
  </si>
  <si>
    <t>AB,AK,AE,AF,BB,AO</t>
    <phoneticPr fontId="0" type="noConversion"/>
  </si>
  <si>
    <t>unicornis</t>
    <phoneticPr fontId="0" type="noConversion"/>
  </si>
  <si>
    <t>BB,AO</t>
    <phoneticPr fontId="0" type="noConversion"/>
  </si>
  <si>
    <t>(Schmarda, 1861)</t>
    <phoneticPr fontId="0" type="noConversion"/>
  </si>
  <si>
    <t>(Zachs, 1933)</t>
    <phoneticPr fontId="0" type="noConversion"/>
  </si>
  <si>
    <t>(Cockerell &amp; Eliot, 1905)</t>
    <phoneticPr fontId="0" type="noConversion"/>
  </si>
  <si>
    <t xml:space="preserve">Tonicella </t>
    <phoneticPr fontId="0" type="noConversion"/>
  </si>
  <si>
    <t>(Wood, 1815)</t>
    <phoneticPr fontId="0" type="noConversion"/>
  </si>
  <si>
    <t>Barentsia</t>
    <phoneticPr fontId="0" type="noConversion"/>
  </si>
  <si>
    <t>(Audouin &amp; Milne Edwards, 1833)</t>
    <phoneticPr fontId="0" type="noConversion"/>
  </si>
  <si>
    <t>cf. tridentata</t>
    <phoneticPr fontId="0" type="noConversion"/>
  </si>
  <si>
    <t>(Claparede, 1870)</t>
    <phoneticPr fontId="0" type="noConversion"/>
  </si>
  <si>
    <t>Epigamia</t>
    <phoneticPr fontId="0" type="noConversion"/>
  </si>
  <si>
    <t>(Imajima &amp; Hartman, 1964)</t>
    <phoneticPr fontId="0" type="noConversion"/>
  </si>
  <si>
    <t>AZ,AI</t>
    <phoneticPr fontId="0" type="noConversion"/>
  </si>
  <si>
    <t>(Draparnaud, 1801)</t>
    <phoneticPr fontId="0" type="noConversion"/>
  </si>
  <si>
    <t>(A.Adams, 1855)</t>
    <phoneticPr fontId="0" type="noConversion"/>
  </si>
  <si>
    <t>(G.B.Sowerby I, 1855)</t>
    <phoneticPr fontId="0" type="noConversion"/>
  </si>
  <si>
    <t>Veneridea</t>
    <phoneticPr fontId="0" type="noConversion"/>
  </si>
  <si>
    <t>(Bergh, 1894)</t>
    <phoneticPr fontId="0" type="noConversion"/>
  </si>
  <si>
    <t>(Milne-Edwards, 1841)</t>
    <phoneticPr fontId="0" type="noConversion"/>
  </si>
  <si>
    <t>Ascidia</t>
    <phoneticPr fontId="0" type="noConversion"/>
  </si>
  <si>
    <t>(Huntsman, 1912)</t>
    <phoneticPr fontId="0" type="noConversion"/>
  </si>
  <si>
    <t>paucibranchiata</t>
  </si>
  <si>
    <t>(G.B.Sowerby I, 1825)</t>
    <phoneticPr fontId="0" type="noConversion"/>
  </si>
  <si>
    <t>(Duclos, 1835)</t>
    <phoneticPr fontId="0" type="noConversion"/>
  </si>
  <si>
    <t>Ophiodermella</t>
    <phoneticPr fontId="0" type="noConversion"/>
  </si>
  <si>
    <t>(Reeve, 1843)</t>
    <phoneticPr fontId="0" type="noConversion"/>
  </si>
  <si>
    <t>(I. Lee, 1838)</t>
    <phoneticPr fontId="0" type="noConversion"/>
  </si>
  <si>
    <t>fresh water snail</t>
    <phoneticPr fontId="0" type="noConversion"/>
  </si>
  <si>
    <t>(Tyron, 1865)</t>
    <phoneticPr fontId="0" type="noConversion"/>
  </si>
  <si>
    <t>(Carpenter, 1864)</t>
    <phoneticPr fontId="0" type="noConversion"/>
  </si>
  <si>
    <t>(J.E.Gray, 1843)</t>
    <phoneticPr fontId="0" type="noConversion"/>
  </si>
  <si>
    <t>(Say, 1822)</t>
    <phoneticPr fontId="0" type="noConversion"/>
  </si>
  <si>
    <t>C</t>
    <phoneticPr fontId="0" type="noConversion"/>
  </si>
  <si>
    <t>AA,AZ,AK,AO</t>
    <phoneticPr fontId="0" type="noConversion"/>
  </si>
  <si>
    <t>AZ,AO</t>
    <phoneticPr fontId="0" type="noConversion"/>
  </si>
  <si>
    <t>polymorpha</t>
    <phoneticPr fontId="0" type="noConversion"/>
  </si>
  <si>
    <t>(Johnson, 1901)</t>
    <phoneticPr fontId="0" type="noConversion"/>
  </si>
  <si>
    <t>Pseudochitinopoma</t>
    <phoneticPr fontId="0" type="noConversion"/>
  </si>
  <si>
    <t>(Bush, 1905)</t>
    <phoneticPr fontId="0" type="noConversion"/>
  </si>
  <si>
    <t>vermicularis</t>
    <phoneticPr fontId="0" type="noConversion"/>
  </si>
  <si>
    <t>modesta</t>
    <phoneticPr fontId="0" type="noConversion"/>
  </si>
  <si>
    <t>(Loven, 1844)</t>
    <phoneticPr fontId="0" type="noConversion"/>
  </si>
  <si>
    <t>(Walker, 1898)</t>
    <phoneticPr fontId="0" type="noConversion"/>
  </si>
  <si>
    <t>(Kroyer, 1838)</t>
    <phoneticPr fontId="0" type="noConversion"/>
  </si>
  <si>
    <t>(Harrington, 1897)</t>
    <phoneticPr fontId="0" type="noConversion"/>
  </si>
  <si>
    <t>Alitta</t>
    <phoneticPr fontId="0" type="noConversion"/>
  </si>
  <si>
    <t>(Leuckart, 1847)</t>
    <phoneticPr fontId="0" type="noConversion"/>
  </si>
  <si>
    <t>(Baird, 1863)</t>
    <phoneticPr fontId="0" type="noConversion"/>
  </si>
  <si>
    <t>(Kinberg, 1866)</t>
    <phoneticPr fontId="0" type="noConversion"/>
  </si>
  <si>
    <t>(Hincks, 1881)</t>
    <phoneticPr fontId="0" type="noConversion"/>
  </si>
  <si>
    <t>Cheilostomatida</t>
    <phoneticPr fontId="0" type="noConversion"/>
  </si>
  <si>
    <t>horrida</t>
    <phoneticPr fontId="0" type="noConversion"/>
  </si>
  <si>
    <t>(Pickering in Dana, 1846)</t>
    <phoneticPr fontId="0" type="noConversion"/>
  </si>
  <si>
    <t>(Brant, 1835)</t>
    <phoneticPr fontId="0" type="noConversion"/>
  </si>
  <si>
    <t>Epiactis</t>
    <phoneticPr fontId="0" type="noConversion"/>
  </si>
  <si>
    <t>(Muller, 1776)</t>
    <phoneticPr fontId="0" type="noConversion"/>
  </si>
  <si>
    <t>(Linnaeus, 1758)</t>
  </si>
  <si>
    <t>AB,BB,AO</t>
    <phoneticPr fontId="0" type="noConversion"/>
  </si>
  <si>
    <t>AT,AO</t>
    <phoneticPr fontId="0" type="noConversion"/>
  </si>
  <si>
    <t>pacifica</t>
    <phoneticPr fontId="0" type="noConversion"/>
  </si>
  <si>
    <t>Robertson, 1905</t>
    <phoneticPr fontId="0" type="noConversion"/>
  </si>
  <si>
    <t>N</t>
    <phoneticPr fontId="0" type="noConversion"/>
  </si>
  <si>
    <t>AO</t>
    <phoneticPr fontId="0" type="noConversion"/>
  </si>
  <si>
    <t>Calloporidae</t>
    <phoneticPr fontId="0" type="noConversion"/>
  </si>
  <si>
    <t>Callopora</t>
    <phoneticPr fontId="0" type="noConversion"/>
  </si>
  <si>
    <t>armata</t>
    <phoneticPr fontId="0" type="noConversion"/>
  </si>
  <si>
    <t>Lichenoporidae</t>
    <phoneticPr fontId="0" type="noConversion"/>
  </si>
  <si>
    <t>Lichenopora</t>
    <phoneticPr fontId="0" type="noConversion"/>
  </si>
  <si>
    <t>verrucaria</t>
    <phoneticPr fontId="0" type="noConversion"/>
  </si>
  <si>
    <t>antennarium</t>
    <phoneticPr fontId="0" type="noConversion"/>
  </si>
  <si>
    <t>Armandia</t>
  </si>
  <si>
    <t>sacculata</t>
  </si>
  <si>
    <t>loosanoffi</t>
  </si>
  <si>
    <t>(Rathbun, 1900)</t>
    <phoneticPr fontId="0" type="noConversion"/>
  </si>
  <si>
    <t>(Randall, 1840)</t>
    <phoneticPr fontId="0" type="noConversion"/>
  </si>
  <si>
    <t>(Dana, 1851)</t>
    <phoneticPr fontId="0" type="noConversion"/>
  </si>
  <si>
    <t>(Stimpson, 1860)</t>
    <phoneticPr fontId="0" type="noConversion"/>
  </si>
  <si>
    <t>(De Kay, 1843)</t>
    <phoneticPr fontId="0" type="noConversion"/>
  </si>
  <si>
    <t>(Ritter &amp; Forsyth, 1917)</t>
    <phoneticPr fontId="0" type="noConversion"/>
  </si>
  <si>
    <t>(Kiaer, 1893)</t>
    <phoneticPr fontId="0" type="noConversion"/>
  </si>
  <si>
    <t>AB,AE,AZ,AF,BB</t>
    <phoneticPr fontId="0" type="noConversion"/>
  </si>
  <si>
    <t>(Brandt, 1851)</t>
    <phoneticPr fontId="0" type="noConversion"/>
  </si>
  <si>
    <t>Rathbun, 1902b</t>
    <phoneticPr fontId="0" type="noConversion"/>
  </si>
  <si>
    <t>Neotrypaea</t>
    <phoneticPr fontId="0" type="noConversion"/>
  </si>
  <si>
    <t>(Dana, 1854)</t>
    <phoneticPr fontId="0" type="noConversion"/>
  </si>
  <si>
    <t>(Adams &amp; Reed, 1850)</t>
    <phoneticPr fontId="0" type="noConversion"/>
  </si>
  <si>
    <t>(Linnaeus, 1767)</t>
    <phoneticPr fontId="0" type="noConversion"/>
  </si>
  <si>
    <t>(Thunberg, 1793)</t>
    <phoneticPr fontId="0" type="noConversion"/>
  </si>
  <si>
    <t>(Conrad, 1837)</t>
    <phoneticPr fontId="0" type="noConversion"/>
  </si>
  <si>
    <t>(Tyron, 1860)</t>
    <phoneticPr fontId="0" type="noConversion"/>
  </si>
  <si>
    <t>(Philippi, 1847)</t>
    <phoneticPr fontId="0" type="noConversion"/>
  </si>
  <si>
    <t>(G.B.Sowerby I, 1842)</t>
    <phoneticPr fontId="0" type="noConversion"/>
  </si>
  <si>
    <t>AB,AC,AE,AF,AQ,AR,BB</t>
    <phoneticPr fontId="0" type="noConversion"/>
  </si>
  <si>
    <t>AB,AC,AQ,AR,BB</t>
    <phoneticPr fontId="0" type="noConversion"/>
  </si>
  <si>
    <t>AC,BB</t>
    <phoneticPr fontId="0" type="noConversion"/>
  </si>
  <si>
    <t>(O.F. Muller, 1774)</t>
    <phoneticPr fontId="0" type="noConversion"/>
  </si>
  <si>
    <t>Rochefortia</t>
    <phoneticPr fontId="0" type="noConversion"/>
  </si>
  <si>
    <t>(Carpenter, 1864)</t>
    <phoneticPr fontId="0" type="noConversion"/>
  </si>
  <si>
    <t>(Conrad, 1837)</t>
    <phoneticPr fontId="0" type="noConversion"/>
  </si>
  <si>
    <t>(Gould, 1850)</t>
    <phoneticPr fontId="0" type="noConversion"/>
  </si>
  <si>
    <t>(Dixon, 1789)</t>
    <phoneticPr fontId="0" type="noConversion"/>
  </si>
  <si>
    <t>(Reeve, 1857)</t>
    <phoneticPr fontId="0" type="noConversion"/>
  </si>
  <si>
    <t>(Deshayes, 1855)</t>
    <phoneticPr fontId="0" type="noConversion"/>
  </si>
  <si>
    <t>Tellina</t>
    <phoneticPr fontId="0" type="noConversion"/>
  </si>
  <si>
    <t>Axinopsida</t>
    <phoneticPr fontId="0" type="noConversion"/>
  </si>
  <si>
    <t>(Deshayes, 1839)</t>
    <phoneticPr fontId="0" type="noConversion"/>
  </si>
  <si>
    <t>AB, AE, AO,AF,BB</t>
    <phoneticPr fontId="0" type="noConversion"/>
  </si>
  <si>
    <t>AB,AE,AF,AO,BB</t>
    <phoneticPr fontId="0" type="noConversion"/>
  </si>
  <si>
    <t>AB,AE,AF,BB</t>
    <phoneticPr fontId="0" type="noConversion"/>
  </si>
  <si>
    <t>AB,AE,AF,AO,AZ,BB</t>
    <phoneticPr fontId="0" type="noConversion"/>
  </si>
  <si>
    <t>AB,AM,AF,AE,BB</t>
    <phoneticPr fontId="0" type="noConversion"/>
  </si>
  <si>
    <t>AB,AM,BB</t>
    <phoneticPr fontId="0" type="noConversion"/>
  </si>
  <si>
    <t>AC,AZ,BB</t>
    <phoneticPr fontId="0" type="noConversion"/>
  </si>
  <si>
    <t>AA,AB,AC,AL,BB</t>
    <phoneticPr fontId="0" type="noConversion"/>
  </si>
  <si>
    <t>AB,AE,AM,AM,BB</t>
    <phoneticPr fontId="0" type="noConversion"/>
  </si>
  <si>
    <t>(Linnaeus, 1758)</t>
    <phoneticPr fontId="0" type="noConversion"/>
  </si>
  <si>
    <t>northern horsemussel, bearded mussel, fan mussel,horse mussel</t>
    <phoneticPr fontId="0" type="noConversion"/>
  </si>
  <si>
    <t>Chilton, 1909</t>
    <phoneticPr fontId="0" type="noConversion"/>
  </si>
  <si>
    <t>(Gamo, 1967)</t>
    <phoneticPr fontId="0" type="noConversion"/>
  </si>
  <si>
    <t>Cumella</t>
    <phoneticPr fontId="0" type="noConversion"/>
  </si>
  <si>
    <t>(Stimpson, 1856)</t>
    <phoneticPr fontId="0" type="noConversion"/>
  </si>
  <si>
    <t>(Shoemaker, 1949)</t>
    <phoneticPr fontId="0" type="noConversion"/>
  </si>
  <si>
    <t>(Stimpson, 1857)</t>
    <phoneticPr fontId="0" type="noConversion"/>
  </si>
  <si>
    <t>Blake in Blake, Hilbig &amp; Scott, 1996</t>
    <phoneticPr fontId="0" type="noConversion"/>
  </si>
  <si>
    <t>Caulleriella</t>
    <phoneticPr fontId="0" type="noConversion"/>
  </si>
  <si>
    <t>(Southern, 1914)</t>
    <phoneticPr fontId="0" type="noConversion"/>
  </si>
  <si>
    <t>Blake inBlake, Hilbig &amp; Scott, 1996</t>
    <phoneticPr fontId="0" type="noConversion"/>
  </si>
  <si>
    <t>bristle worm, WoRMS, some confusion</t>
    <phoneticPr fontId="0" type="noConversion"/>
  </si>
  <si>
    <t>Schistomeringos</t>
    <phoneticPr fontId="0" type="noConversion"/>
  </si>
  <si>
    <t>(Moore, 1906)</t>
    <phoneticPr fontId="0" type="noConversion"/>
  </si>
  <si>
    <t>(Ehlers, 1901)</t>
    <phoneticPr fontId="0" type="noConversion"/>
  </si>
  <si>
    <t>14 - South Jetty, Yaquina Channel</t>
  </si>
  <si>
    <t>Bryozoa (Ectoprocara)</t>
    <phoneticPr fontId="0" type="noConversion"/>
  </si>
  <si>
    <t>Einhornia</t>
    <phoneticPr fontId="0" type="noConversion"/>
  </si>
  <si>
    <t>crustulenta</t>
    <phoneticPr fontId="0" type="noConversion"/>
  </si>
  <si>
    <t>(Pallas, 1766)</t>
    <phoneticPr fontId="0" type="noConversion"/>
  </si>
  <si>
    <t>AB,AE,AF,AK,BB,AO</t>
    <phoneticPr fontId="0" type="noConversion"/>
  </si>
  <si>
    <t>AA,AB,AK,AC,AF.AE,BB</t>
    <phoneticPr fontId="0" type="noConversion"/>
  </si>
  <si>
    <t>AB,BB</t>
    <phoneticPr fontId="0" type="noConversion"/>
  </si>
  <si>
    <t>Lepthothecata</t>
  </si>
  <si>
    <t>AB,AC,AF,AL,AZ,AM,BB</t>
    <phoneticPr fontId="0" type="noConversion"/>
  </si>
  <si>
    <t>AB,AC,AF,AM,AZ,BB</t>
    <phoneticPr fontId="0" type="noConversion"/>
  </si>
  <si>
    <t>Ophelia</t>
  </si>
  <si>
    <t>assimilis</t>
  </si>
  <si>
    <t>AB,AF,AE,AO,BB</t>
    <phoneticPr fontId="0" type="noConversion"/>
  </si>
  <si>
    <t>cariosus</t>
  </si>
  <si>
    <t>SUBSTRATE</t>
  </si>
  <si>
    <t>STATUS</t>
  </si>
  <si>
    <t>(Foettinger, 1886)</t>
    <phoneticPr fontId="0" type="noConversion"/>
  </si>
  <si>
    <t>(Busk, 1886)</t>
    <phoneticPr fontId="0" type="noConversion"/>
  </si>
  <si>
    <t>Carinoma</t>
  </si>
  <si>
    <t>mutabilis</t>
  </si>
  <si>
    <t>(Canu, 1908)</t>
    <phoneticPr fontId="0" type="noConversion"/>
  </si>
  <si>
    <t>Einhornia</t>
    <phoneticPr fontId="0" type="noConversion"/>
  </si>
  <si>
    <t>(Banta and Crosby, 1994)</t>
    <phoneticPr fontId="0" type="noConversion"/>
  </si>
  <si>
    <t>(Linnaeus, 1767)</t>
    <phoneticPr fontId="0" type="noConversion"/>
  </si>
  <si>
    <t>Fenestrulina</t>
    <phoneticPr fontId="0" type="noConversion"/>
  </si>
  <si>
    <t>(d'Orbigny, 1852)</t>
    <phoneticPr fontId="0" type="noConversion"/>
  </si>
  <si>
    <t>(Stimpson, 1862)</t>
    <phoneticPr fontId="0" type="noConversion"/>
  </si>
  <si>
    <t>(Stimpson, 1857(</t>
    <phoneticPr fontId="0" type="noConversion"/>
  </si>
  <si>
    <t>(Eschscholt, 1829)</t>
    <phoneticPr fontId="0" type="noConversion"/>
  </si>
  <si>
    <t>(Selenka, 1869)</t>
    <phoneticPr fontId="0" type="noConversion"/>
  </si>
  <si>
    <t>Streblospio</t>
  </si>
  <si>
    <t>schizymenioides</t>
  </si>
  <si>
    <t>Hollenberg &amp; Abbott</t>
  </si>
  <si>
    <t>spiralis</t>
  </si>
  <si>
    <t>BB. Carlton, J.,Chapman, J.W., Yamada, S., Rumrill, S., Burke, J., Fleck, B., Howard, C.,Hunt,C.,Palacios,K., Introduced Species in Oregon Estuaries, 1999 OSU Resource Management Class http://science.oregonstate.edu/~yamadas/</t>
    <phoneticPr fontId="0" type="noConversion"/>
  </si>
  <si>
    <t>AB,AZ,BB</t>
    <phoneticPr fontId="0" type="noConversion"/>
  </si>
  <si>
    <t>AZ,AL,BB</t>
    <phoneticPr fontId="0" type="noConversion"/>
  </si>
  <si>
    <t>discreta</t>
    <phoneticPr fontId="0" type="noConversion"/>
  </si>
  <si>
    <t>AZ,AO</t>
    <phoneticPr fontId="0" type="noConversion"/>
  </si>
  <si>
    <t>zonarius</t>
    <phoneticPr fontId="0" type="noConversion"/>
  </si>
  <si>
    <t>Lamarck, 1819</t>
    <phoneticPr fontId="0" type="noConversion"/>
  </si>
  <si>
    <t>catalinae</t>
  </si>
  <si>
    <t>8, 9, 10, 11</t>
  </si>
  <si>
    <t>gih-5432</t>
  </si>
  <si>
    <t>gih-5411</t>
  </si>
  <si>
    <t>E, G</t>
  </si>
  <si>
    <t>gih-5416</t>
  </si>
  <si>
    <t>B</t>
  </si>
  <si>
    <t>gih-5428</t>
  </si>
  <si>
    <t>AI. Carlton 2007. Light &amp; Smith Intertidal Invertebrates from Central California to Oregon</t>
  </si>
  <si>
    <r>
      <t xml:space="preserve">Commensal with </t>
    </r>
    <r>
      <rPr>
        <i/>
        <sz val="10"/>
        <rFont val="Arial"/>
      </rPr>
      <t>Upogebia</t>
    </r>
  </si>
  <si>
    <t>(Stout, 1913)</t>
    <phoneticPr fontId="0" type="noConversion"/>
  </si>
  <si>
    <t>(Stimpson, 1864)</t>
    <phoneticPr fontId="0" type="noConversion"/>
  </si>
  <si>
    <t>(Moore, 1906)</t>
    <phoneticPr fontId="0" type="noConversion"/>
  </si>
  <si>
    <t>(Treadwell, 1914)</t>
    <phoneticPr fontId="0" type="noConversion"/>
  </si>
  <si>
    <t>(Muller, 1776)</t>
    <phoneticPr fontId="0" type="noConversion"/>
  </si>
  <si>
    <t>(Zachs, 1923)</t>
    <phoneticPr fontId="0" type="noConversion"/>
  </si>
  <si>
    <t>(Hincks, 1880)</t>
    <phoneticPr fontId="0" type="noConversion"/>
  </si>
  <si>
    <t>Ctenostomatida</t>
    <phoneticPr fontId="0" type="noConversion"/>
  </si>
  <si>
    <t>Flustrellidridae</t>
    <phoneticPr fontId="0" type="noConversion"/>
  </si>
  <si>
    <t>Flustrellidra</t>
    <phoneticPr fontId="0" type="noConversion"/>
  </si>
  <si>
    <t>corniculata</t>
    <phoneticPr fontId="0" type="noConversion"/>
  </si>
  <si>
    <t>(Smill, 1872)</t>
    <phoneticPr fontId="0" type="noConversion"/>
  </si>
  <si>
    <t>Heteroporidae</t>
    <phoneticPr fontId="0" type="noConversion"/>
  </si>
  <si>
    <t>Heteropora</t>
    <phoneticPr fontId="0" type="noConversion"/>
  </si>
  <si>
    <t>alaskensis</t>
    <phoneticPr fontId="0" type="noConversion"/>
  </si>
  <si>
    <t>Borg, 1933</t>
    <phoneticPr fontId="0" type="noConversion"/>
  </si>
  <si>
    <t>Hippothoidae</t>
    <phoneticPr fontId="0" type="noConversion"/>
  </si>
  <si>
    <t>Hippothoa</t>
    <phoneticPr fontId="0" type="noConversion"/>
  </si>
  <si>
    <t>divaricata</t>
    <phoneticPr fontId="0" type="noConversion"/>
  </si>
  <si>
    <t>Lamouroux, 1821</t>
    <phoneticPr fontId="0" type="noConversion"/>
  </si>
  <si>
    <t>(Marenzeller, 1879)</t>
    <phoneticPr fontId="0" type="noConversion"/>
  </si>
  <si>
    <t>(Grube, 1855)</t>
    <phoneticPr fontId="0" type="noConversion"/>
  </si>
  <si>
    <t>(Linnaeus, 1767)</t>
    <phoneticPr fontId="0" type="noConversion"/>
  </si>
  <si>
    <t>(Dana, 1852)</t>
    <phoneticPr fontId="0" type="noConversion"/>
  </si>
  <si>
    <t>Calcarea</t>
  </si>
  <si>
    <t>Lichenopora</t>
  </si>
  <si>
    <t>Porcellanidae</t>
  </si>
  <si>
    <t>minuta</t>
  </si>
  <si>
    <t>Phyllodoce</t>
  </si>
  <si>
    <t>hartmanae</t>
  </si>
  <si>
    <t>Ampithoe</t>
  </si>
  <si>
    <t>valida</t>
  </si>
  <si>
    <t>Myoida</t>
  </si>
  <si>
    <t>abronius</t>
  </si>
  <si>
    <t>costata</t>
  </si>
  <si>
    <t>Lorenz, 1886</t>
  </si>
  <si>
    <t>vermicularis</t>
  </si>
  <si>
    <t>Linnaeus, 1767</t>
  </si>
  <si>
    <t>AB,AZ,AF,AE,BB</t>
  </si>
  <si>
    <t>(Dall, 1872)</t>
    <phoneticPr fontId="0" type="noConversion"/>
  </si>
  <si>
    <t>(Willey, 1923)</t>
  </si>
  <si>
    <t>AB,AC,AQ,AR,BB</t>
  </si>
  <si>
    <t>Manayunkia</t>
  </si>
  <si>
    <t>AA,AB,AC,AZ,AF,AE,AM,BB</t>
    <phoneticPr fontId="0" type="noConversion"/>
  </si>
  <si>
    <t>AB,AC,AI,AT,AZ,AF,AE,BB</t>
    <phoneticPr fontId="0" type="noConversion"/>
  </si>
  <si>
    <t>AA,AB,AC,AE,AF.AL,AZ,AM,BB</t>
    <phoneticPr fontId="0" type="noConversion"/>
  </si>
  <si>
    <t>AA,AB,AC,AE,AF,AK,AZ, JC88,BB</t>
    <phoneticPr fontId="0" type="noConversion"/>
  </si>
  <si>
    <t>AA,AB,AC,AF,AL,AZ,AE,AM,BB</t>
    <phoneticPr fontId="0" type="noConversion"/>
  </si>
  <si>
    <t>AB,AE,AF,AZ, JLB54,BB</t>
    <phoneticPr fontId="0" type="noConversion"/>
  </si>
  <si>
    <t>AB,AC,AE,AF,AZ, JC88,BB</t>
    <phoneticPr fontId="0" type="noConversion"/>
  </si>
  <si>
    <t>AB,AE,AF,AZ,BA,BB</t>
    <phoneticPr fontId="0" type="noConversion"/>
  </si>
  <si>
    <t>(Crawford, 1937)</t>
  </si>
  <si>
    <t>AB,AC,AI,AT,AZ,AF,AE,BB</t>
  </si>
  <si>
    <t>AB,AC,AL,AO,AZ,AF,AE,BB</t>
  </si>
  <si>
    <t>AB,AE,AF,AO,AZ,BB</t>
  </si>
  <si>
    <t>AB,AC,AE,AF,AO,AZ,BB</t>
    <phoneticPr fontId="0" type="noConversion"/>
  </si>
  <si>
    <t>AB,AE,AF,AW,BB</t>
    <phoneticPr fontId="0" type="noConversion"/>
  </si>
  <si>
    <t>AB,AE,AF,AZ,AK,BB</t>
    <phoneticPr fontId="0" type="noConversion"/>
  </si>
  <si>
    <t>AA,AB,AC,AE,AZ,BB</t>
    <phoneticPr fontId="0" type="noConversion"/>
  </si>
  <si>
    <t>AB,AC,AL,AO,AZ,AF,AE,BB</t>
    <phoneticPr fontId="0" type="noConversion"/>
  </si>
  <si>
    <t>AB,AZ,AF,AE,BB</t>
    <phoneticPr fontId="0" type="noConversion"/>
  </si>
  <si>
    <t>AB,AF,AE,BB</t>
    <phoneticPr fontId="0" type="noConversion"/>
  </si>
  <si>
    <t>AB,AE,AF,BB</t>
    <phoneticPr fontId="0" type="noConversion"/>
  </si>
  <si>
    <t>AB,AK,BB</t>
    <phoneticPr fontId="0" type="noConversion"/>
  </si>
  <si>
    <t>AB,AM,AF,AE,BB</t>
  </si>
  <si>
    <t>AB,AF,AE,AZ,BB,AO</t>
  </si>
  <si>
    <t>AD,AC,AE,AF,AM,BB</t>
  </si>
  <si>
    <t>(Uschakov &amp; Wu, 1959)</t>
  </si>
  <si>
    <t>AB,BB</t>
  </si>
  <si>
    <t>Rathbun, 1902b</t>
  </si>
  <si>
    <t>AB,AE,AF,AW,BB</t>
  </si>
  <si>
    <t>gluteaea</t>
  </si>
  <si>
    <t>AA,AB,AC,AD,AE,AF,AZ,AK,AM,BB</t>
    <phoneticPr fontId="0" type="noConversion"/>
  </si>
  <si>
    <t>AA,AB,AC,AF,BB</t>
    <phoneticPr fontId="0" type="noConversion"/>
  </si>
  <si>
    <t>AB,AC,AD,AE,BB</t>
    <phoneticPr fontId="0" type="noConversion"/>
  </si>
  <si>
    <t>AE,AL,BB</t>
    <phoneticPr fontId="0" type="noConversion"/>
  </si>
  <si>
    <t>Modiolus</t>
    <phoneticPr fontId="0" type="noConversion"/>
  </si>
  <si>
    <t>(Costa, 1857)</t>
    <phoneticPr fontId="0" type="noConversion"/>
  </si>
  <si>
    <t>(Crawford, 1937)</t>
    <phoneticPr fontId="0" type="noConversion"/>
  </si>
  <si>
    <t>Proboscinotus</t>
    <phoneticPr fontId="0" type="noConversion"/>
  </si>
  <si>
    <t>(J.L.Barnard, 1967)</t>
    <phoneticPr fontId="0" type="noConversion"/>
  </si>
  <si>
    <t>(Stimpson, 1853)</t>
    <phoneticPr fontId="0" type="noConversion"/>
  </si>
  <si>
    <t>Cheirimedeia</t>
    <phoneticPr fontId="0" type="noConversion"/>
  </si>
  <si>
    <t>(J.L.Barnard, 1962)</t>
    <phoneticPr fontId="0" type="noConversion"/>
  </si>
  <si>
    <t>(Montagu, 1804)</t>
    <phoneticPr fontId="0" type="noConversion"/>
  </si>
  <si>
    <t>(Moore, 1911)</t>
    <phoneticPr fontId="0" type="noConversion"/>
  </si>
  <si>
    <t>Heteropodarke</t>
    <phoneticPr fontId="0" type="noConversion"/>
  </si>
  <si>
    <t>Hartman-Schroder, 1962</t>
    <phoneticPr fontId="0" type="noConversion"/>
  </si>
  <si>
    <t>Kefersteinia</t>
    <phoneticPr fontId="0" type="noConversion"/>
  </si>
  <si>
    <t>(Keferstein, 1862)</t>
    <phoneticPr fontId="0" type="noConversion"/>
  </si>
  <si>
    <t>Stenolaemata</t>
    <phoneticPr fontId="0" type="noConversion"/>
  </si>
  <si>
    <t>Cyclostomadida</t>
    <phoneticPr fontId="0" type="noConversion"/>
  </si>
  <si>
    <t>Crisiidae</t>
    <phoneticPr fontId="0" type="noConversion"/>
  </si>
  <si>
    <t>Crisia</t>
    <phoneticPr fontId="0" type="noConversion"/>
  </si>
  <si>
    <t>occidentalis</t>
    <phoneticPr fontId="0" type="noConversion"/>
  </si>
  <si>
    <t>Trask, 1857</t>
    <phoneticPr fontId="0" type="noConversion"/>
  </si>
  <si>
    <t>AI,AO</t>
    <phoneticPr fontId="0" type="noConversion"/>
  </si>
  <si>
    <t>Dendrobeania</t>
    <phoneticPr fontId="0" type="noConversion"/>
  </si>
  <si>
    <t>lichenoides</t>
    <phoneticPr fontId="0" type="noConversion"/>
  </si>
  <si>
    <t>(Robertson, 1900)</t>
    <phoneticPr fontId="0" type="noConversion"/>
  </si>
  <si>
    <t>(Jacobi, 1833)</t>
    <phoneticPr fontId="0" type="noConversion"/>
  </si>
  <si>
    <t>Coos</t>
  </si>
  <si>
    <t>(Hartman, 1961)</t>
  </si>
  <si>
    <t>Aequoreidae</t>
  </si>
  <si>
    <t>weberi</t>
  </si>
  <si>
    <t>"large"</t>
  </si>
  <si>
    <t>REFERENCES</t>
  </si>
  <si>
    <t>Spiophanes</t>
  </si>
  <si>
    <t>elegantissima</t>
  </si>
  <si>
    <t>aggregating anemone</t>
  </si>
  <si>
    <t>AA,AB,AC,AZ,AF,AE,AM,BB</t>
  </si>
  <si>
    <t>(Thunberg, 1793)</t>
  </si>
  <si>
    <t>(Montagu, 1804)</t>
  </si>
  <si>
    <t>(Mills, 1962)</t>
  </si>
  <si>
    <t>(Webster, 1879)</t>
  </si>
  <si>
    <t>Corycaeus</t>
  </si>
  <si>
    <t>japonica</t>
  </si>
  <si>
    <t>major</t>
  </si>
  <si>
    <t>Talitridae</t>
  </si>
  <si>
    <t>Paramphiascus</t>
  </si>
  <si>
    <t>Stenhelia</t>
  </si>
  <si>
    <t>Schizopera</t>
  </si>
  <si>
    <t>Yellow "bread crumb" sopnge</t>
  </si>
  <si>
    <t>Aphelochaeta</t>
  </si>
  <si>
    <t>Haplosclerida</t>
  </si>
  <si>
    <t>Chalinidae</t>
  </si>
  <si>
    <t>Tachidiidae</t>
  </si>
  <si>
    <t>Microarthridion</t>
  </si>
  <si>
    <t>Actiniaria</t>
  </si>
  <si>
    <t>large proboscis worm</t>
  </si>
  <si>
    <t>Glycinde</t>
  </si>
  <si>
    <t>old name Lironeca californica</t>
  </si>
  <si>
    <t>Sabillidae</t>
  </si>
  <si>
    <t>(Ritter &amp; Forsyth, 1917)</t>
  </si>
  <si>
    <t>aka: Nereis, Hediste, limnicola</t>
  </si>
  <si>
    <t>AA,AK,AC,AZ</t>
  </si>
  <si>
    <t>(Conrad, 1837)</t>
  </si>
  <si>
    <t>Antithamnionella</t>
  </si>
  <si>
    <t>spirographidis</t>
  </si>
  <si>
    <t>(Schiffner) E. M. Wollaston</t>
  </si>
  <si>
    <t>7, 10</t>
  </si>
  <si>
    <t>9, 10</t>
  </si>
  <si>
    <t>6, 10</t>
  </si>
  <si>
    <t>9, 20</t>
  </si>
  <si>
    <t>7, 9, 10</t>
  </si>
  <si>
    <t>Kingdom</t>
  </si>
  <si>
    <t>Animalia</t>
  </si>
  <si>
    <t>E</t>
  </si>
  <si>
    <t>8, 9, 10</t>
  </si>
  <si>
    <t>gih-5404</t>
  </si>
  <si>
    <t>A</t>
  </si>
  <si>
    <t>gih-5399</t>
  </si>
  <si>
    <t>Barentsiidae</t>
    <phoneticPr fontId="0" type="noConversion"/>
  </si>
  <si>
    <t>Barentsia</t>
    <phoneticPr fontId="0" type="noConversion"/>
  </si>
  <si>
    <t>robertsoniae</t>
  </si>
  <si>
    <t>(Canu &amp; Bassler, 1923)</t>
  </si>
  <si>
    <t>old names Cellepora cpstazi &amp; Costazia costazii</t>
  </si>
  <si>
    <t>Cheiloporinidae</t>
  </si>
  <si>
    <t>Cheilopora</t>
  </si>
  <si>
    <t>praelonga</t>
  </si>
  <si>
    <t>(Hincks, 1884)</t>
  </si>
  <si>
    <t>RAS</t>
    <phoneticPr fontId="0" type="noConversion"/>
  </si>
  <si>
    <t>behningi</t>
  </si>
  <si>
    <t>solitary marsh anemone</t>
  </si>
  <si>
    <t>Phoronida</t>
  </si>
  <si>
    <t>sabella</t>
  </si>
  <si>
    <t>Station</t>
  </si>
  <si>
    <t>Substrate</t>
  </si>
  <si>
    <t>Linnaeus, 1767</t>
    <phoneticPr fontId="0" type="noConversion"/>
  </si>
  <si>
    <t>panicea</t>
    <phoneticPr fontId="0" type="noConversion"/>
  </si>
  <si>
    <t>ceratodes</t>
    <phoneticPr fontId="0" type="noConversion"/>
  </si>
  <si>
    <t>(Huntsman, 1912)</t>
    <phoneticPr fontId="0" type="noConversion"/>
  </si>
  <si>
    <t>echinata</t>
    <phoneticPr fontId="0" type="noConversion"/>
  </si>
  <si>
    <t>(Linnaeus, 1767)</t>
    <phoneticPr fontId="0" type="noConversion"/>
  </si>
  <si>
    <t>Pyuridae</t>
    <phoneticPr fontId="0" type="noConversion"/>
  </si>
  <si>
    <t>Pyura</t>
    <phoneticPr fontId="0" type="noConversion"/>
  </si>
  <si>
    <t>haustor</t>
    <phoneticPr fontId="0" type="noConversion"/>
  </si>
  <si>
    <t>Owenia</t>
    <phoneticPr fontId="0" type="noConversion"/>
  </si>
  <si>
    <t>Delle Chiaje, 1844</t>
    <phoneticPr fontId="0" type="noConversion"/>
  </si>
  <si>
    <t>(Moore, 1904)</t>
    <phoneticPr fontId="0" type="noConversion"/>
  </si>
  <si>
    <t>Cistenides</t>
    <phoneticPr fontId="0" type="noConversion"/>
  </si>
  <si>
    <t>(Johnson, 1897)</t>
    <phoneticPr fontId="0" type="noConversion"/>
  </si>
  <si>
    <t>(Moore, 1909)</t>
    <phoneticPr fontId="0" type="noConversion"/>
  </si>
  <si>
    <t xml:space="preserve">Eumida </t>
    <phoneticPr fontId="0" type="noConversion"/>
  </si>
  <si>
    <t>(Moore, 1906)</t>
    <phoneticPr fontId="0" type="noConversion"/>
  </si>
  <si>
    <t>saguinea</t>
    <phoneticPr fontId="0" type="noConversion"/>
  </si>
  <si>
    <t>(Orsted, 1843)</t>
    <phoneticPr fontId="0" type="noConversion"/>
  </si>
  <si>
    <t>Hypereteone</t>
    <phoneticPr fontId="0" type="noConversion"/>
  </si>
  <si>
    <t>(Kravitz &amp; Jones, 1979)</t>
    <phoneticPr fontId="0" type="noConversion"/>
  </si>
  <si>
    <t>(Hartman, 1936)</t>
    <phoneticPr fontId="0" type="noConversion"/>
  </si>
  <si>
    <t>(Uschakov &amp; Wu, 1959)</t>
    <phoneticPr fontId="0" type="noConversion"/>
  </si>
  <si>
    <t>Ameiropsis</t>
  </si>
  <si>
    <t>Nitokra</t>
  </si>
  <si>
    <t>offshore</t>
  </si>
  <si>
    <t>smithi</t>
  </si>
  <si>
    <t>Blackfordia</t>
  </si>
  <si>
    <t>x</t>
  </si>
  <si>
    <t>Lamouroux, 1821</t>
  </si>
  <si>
    <t>Lichenoporidae</t>
  </si>
  <si>
    <t>verrucaria</t>
  </si>
  <si>
    <t>Microporellidae</t>
  </si>
  <si>
    <t>Microporella</t>
  </si>
  <si>
    <t>ciliata</t>
  </si>
  <si>
    <t>Romancheinidae</t>
  </si>
  <si>
    <t>Rhamphostomella</t>
  </si>
  <si>
    <t>(Hincks, 1880)</t>
  </si>
  <si>
    <t>old name Callopora horrida, ? Galapagos</t>
  </si>
  <si>
    <t>Candidae</t>
  </si>
  <si>
    <t>Commensal with Upogebia</t>
  </si>
  <si>
    <t>(Bourne, 1883)</t>
  </si>
  <si>
    <t>AB,AC,AE,AF,AQ,AR,BB</t>
  </si>
  <si>
    <t>(Coe, 1895)</t>
  </si>
  <si>
    <t>Alitta</t>
  </si>
  <si>
    <t>(Leuckart, 1847)</t>
  </si>
  <si>
    <t>AB,AK,AF,AE,AM,BB</t>
  </si>
  <si>
    <t>(Milne-Edwards, 1841)</t>
  </si>
  <si>
    <t>AE,AO</t>
  </si>
  <si>
    <t>(d'Orbigny, 1852)</t>
  </si>
  <si>
    <t>AB, AE, AO,AF,BB</t>
  </si>
  <si>
    <t>Chalinula</t>
  </si>
  <si>
    <t>(Verrill, 1879)</t>
  </si>
  <si>
    <t>(Foettinger, 1886)</t>
  </si>
  <si>
    <t>(Moll, 1803)</t>
  </si>
  <si>
    <t>AB,AE,AF,BB,AO</t>
  </si>
  <si>
    <t>AA,AB,AE,AF,AZ</t>
  </si>
  <si>
    <t>Cerebratulidae</t>
  </si>
  <si>
    <t>Cerebratulus</t>
  </si>
  <si>
    <t>AA,AC,AD,AM,AZ,AK</t>
  </si>
  <si>
    <t>(Rathke, 1833)</t>
  </si>
  <si>
    <t>Lockington, 1877a</t>
  </si>
  <si>
    <t>Cumella</t>
  </si>
  <si>
    <t>(Gurjanova, 1938)</t>
  </si>
  <si>
    <t>AB,AC,AE,AF,AZ, JC88,BB</t>
  </si>
  <si>
    <t>AA,AB,AC,AE,AF,AK,AZ, JC88,BB</t>
  </si>
  <si>
    <t>AA,AB,AC,AZ</t>
  </si>
  <si>
    <t>(Marenzeller, 1879)</t>
  </si>
  <si>
    <t>(Claparede, 1870)</t>
  </si>
  <si>
    <t>AB,AE,AF,AZ,BA,BB</t>
  </si>
  <si>
    <t>AB,AZ,AF,AE,BB,AO</t>
  </si>
  <si>
    <t>Lineus</t>
  </si>
  <si>
    <t>Soft</t>
  </si>
  <si>
    <t>AB,AZ,AK</t>
  </si>
  <si>
    <t>AA,AB,AK,AC,AF.AE,BB</t>
  </si>
  <si>
    <t>AA,AK,AL,AZ</t>
  </si>
  <si>
    <t>Hesperonoe</t>
  </si>
  <si>
    <t>(Hartman, 1936)</t>
  </si>
  <si>
    <t>Richardson, 1904c</t>
  </si>
  <si>
    <t>(Holmes, 1900)</t>
  </si>
  <si>
    <t>(Say, 1822)</t>
  </si>
  <si>
    <t>scutulata</t>
  </si>
  <si>
    <t>balthica</t>
  </si>
  <si>
    <t>(Deshayes, 1855)</t>
  </si>
  <si>
    <t>(Ehlers, 1897)</t>
  </si>
  <si>
    <t>(De Kay, 1843)</t>
  </si>
  <si>
    <t>(Gamo, 1967)</t>
  </si>
  <si>
    <t>AB,AC,AE,AF, AK,AL,AM,BB</t>
  </si>
  <si>
    <t>AB,AC,AF,AM,AZ,BB</t>
  </si>
  <si>
    <t>AB,AC,AF,AL,AZ,AM,BB</t>
  </si>
  <si>
    <t>AA,AB,AC,AD,AE, AF,AK,AM,BB</t>
    <phoneticPr fontId="0" type="noConversion"/>
  </si>
  <si>
    <t>AB,AE,AF,AM,BB</t>
    <phoneticPr fontId="0" type="noConversion"/>
  </si>
  <si>
    <t>AB,AA,BB</t>
    <phoneticPr fontId="0" type="noConversion"/>
  </si>
  <si>
    <t>AB,AC,AE,AF, AK,AL,AM,BB</t>
    <phoneticPr fontId="0" type="noConversion"/>
  </si>
  <si>
    <t>AA,AB,AC,AT,AZ,AK,AM,BB</t>
    <phoneticPr fontId="0" type="noConversion"/>
  </si>
  <si>
    <t>AZ, &amp; others</t>
  </si>
  <si>
    <t>%Coos Intro.</t>
  </si>
  <si>
    <t>(Stimpson, 1864)</t>
    <phoneticPr fontId="0" type="noConversion"/>
  </si>
  <si>
    <t>(Mills, 1962)</t>
    <phoneticPr fontId="0" type="noConversion"/>
  </si>
  <si>
    <t>Holmes, 1905</t>
    <phoneticPr fontId="0" type="noConversion"/>
  </si>
  <si>
    <t>(Barnard, 1960a)</t>
    <phoneticPr fontId="0" type="noConversion"/>
  </si>
  <si>
    <t>Rhepoxynius</t>
    <phoneticPr fontId="0" type="noConversion"/>
  </si>
  <si>
    <t>(J.L.Barnard, 1960)</t>
    <phoneticPr fontId="0" type="noConversion"/>
  </si>
  <si>
    <t>(Dana, 1853)</t>
    <phoneticPr fontId="0" type="noConversion"/>
  </si>
  <si>
    <t>(Gurjanova, 1938)</t>
    <phoneticPr fontId="0" type="noConversion"/>
  </si>
  <si>
    <t>(Barnard &amp; Given, 1960)</t>
    <phoneticPr fontId="0" type="noConversion"/>
  </si>
  <si>
    <t>(Hartman, 1939)</t>
    <phoneticPr fontId="0" type="noConversion"/>
  </si>
  <si>
    <t>(Webster, 1879)</t>
    <phoneticPr fontId="0" type="noConversion"/>
  </si>
  <si>
    <t>(Berkley, 1927)</t>
    <phoneticPr fontId="0" type="noConversion"/>
  </si>
  <si>
    <t>myosotis</t>
  </si>
  <si>
    <t>Nematostella</t>
  </si>
  <si>
    <t>Amphiporidae</t>
  </si>
  <si>
    <t>COMMON NAME/ REMARKS</t>
  </si>
  <si>
    <t>Haustoriidae</t>
  </si>
  <si>
    <t>robusta</t>
  </si>
  <si>
    <t>uraga</t>
  </si>
  <si>
    <t>AB,AE,AF,AZ, JLB54,BB</t>
  </si>
  <si>
    <t>(Agassiz, 1862)</t>
  </si>
  <si>
    <t>Pinauay crocera (old name)</t>
  </si>
  <si>
    <t>AB,AK,AE,AF,BB,AO</t>
  </si>
  <si>
    <t>(Verrill, 1869)</t>
  </si>
  <si>
    <t>(Costa, 1857)</t>
  </si>
  <si>
    <t>Osburn, 1952</t>
  </si>
  <si>
    <t>(Shoemaker, 1949)</t>
  </si>
  <si>
    <t>(Stimpson, 1857)</t>
  </si>
  <si>
    <t>angusta</t>
  </si>
  <si>
    <t>(Jacobi, 1833)</t>
  </si>
  <si>
    <t>(Schmarda, 1861)</t>
  </si>
  <si>
    <t>(Poppe, 1880)</t>
  </si>
  <si>
    <t>(Torrey, 1902)</t>
  </si>
  <si>
    <t>AA,AB,AC,AL,BB</t>
  </si>
  <si>
    <t>AC,BB</t>
  </si>
  <si>
    <t>(Claus, 1863)</t>
  </si>
  <si>
    <t>AN,AW</t>
  </si>
  <si>
    <t>(Zachs, 1933)</t>
  </si>
  <si>
    <t>(Okuda, 1937)</t>
  </si>
  <si>
    <t>AC,AZ,BB</t>
  </si>
  <si>
    <t>inornata</t>
  </si>
  <si>
    <t>(Recluz, 1851)</t>
  </si>
  <si>
    <t>BB</t>
  </si>
  <si>
    <t>AX,AZ</t>
  </si>
  <si>
    <t>unicornis</t>
  </si>
  <si>
    <t>(Johnston in Wood, 1844)</t>
  </si>
  <si>
    <t>BB,AO</t>
  </si>
  <si>
    <t>(Malmgren, 1866)</t>
  </si>
  <si>
    <t>(Banta and Crosby, 1994)</t>
  </si>
  <si>
    <t>oldname Electra crustulenta (Pallas,1766) and Electra ventuarensis in AC &amp; E. crustulenta arctica</t>
  </si>
  <si>
    <t>purple varnish clam, may not have established in Coos Bay</t>
  </si>
  <si>
    <t>AC,AL,AZ</t>
  </si>
  <si>
    <t>(Brant, 1835)</t>
  </si>
  <si>
    <t>ceratodes</t>
  </si>
  <si>
    <t>(Huntsman, 1912)</t>
  </si>
  <si>
    <t>(Robertson, 1900)</t>
  </si>
  <si>
    <t>armata</t>
  </si>
  <si>
    <t>O'Donoghue &amp; O'Donoghue, 1926</t>
  </si>
  <si>
    <t>Caulibugula</t>
  </si>
  <si>
    <t>(Robertson, 1905)</t>
  </si>
  <si>
    <t>Celleporina</t>
  </si>
  <si>
    <t>(Hessle, 1925)</t>
  </si>
  <si>
    <t>(Stimpson, 1860)</t>
  </si>
  <si>
    <t>AT,AI</t>
  </si>
  <si>
    <t>(Duclos, 1835)</t>
  </si>
  <si>
    <t>Ophiodermella</t>
  </si>
  <si>
    <t>(Reeve, 1843)</t>
  </si>
  <si>
    <t>Ophiodromus</t>
  </si>
  <si>
    <t>Parasabella</t>
  </si>
  <si>
    <t>(Johnson, 1897)</t>
  </si>
  <si>
    <t>(Kiaer, 1893)</t>
  </si>
  <si>
    <t>AZ,AO</t>
  </si>
  <si>
    <t>(J.E.Gray, 1825)</t>
  </si>
  <si>
    <t>(Johnson, 1901)</t>
  </si>
  <si>
    <t>Dendrobeania</t>
  </si>
  <si>
    <t>lichenoides</t>
  </si>
  <si>
    <t>Epiactis</t>
  </si>
  <si>
    <t>polymorpha</t>
  </si>
  <si>
    <t>Eurystomellidae</t>
  </si>
  <si>
    <t>Eurystomella</t>
  </si>
  <si>
    <t>Yaquina Bay</t>
  </si>
  <si>
    <t>A - Piling</t>
  </si>
  <si>
    <t>1 - Wecoma</t>
  </si>
  <si>
    <t>B - Subpiling</t>
  </si>
  <si>
    <t>2 - Port Dock 5</t>
  </si>
  <si>
    <t>C - Float</t>
  </si>
  <si>
    <t>gih-5414</t>
  </si>
  <si>
    <t>3 - Oregon Oyster</t>
  </si>
  <si>
    <t>AB,AE,AZ,AF,BB</t>
  </si>
  <si>
    <t>(Stimpson, 1864)</t>
    <phoneticPr fontId="0" type="noConversion"/>
  </si>
  <si>
    <t>gibbsii</t>
    <phoneticPr fontId="0" type="noConversion"/>
  </si>
  <si>
    <t>Stimpson, 1864</t>
    <phoneticPr fontId="0" type="noConversion"/>
  </si>
  <si>
    <t>AX,AZ,AT,AO</t>
    <phoneticPr fontId="0" type="noConversion"/>
  </si>
  <si>
    <t>Gymnolaemata</t>
    <phoneticPr fontId="0" type="noConversion"/>
  </si>
  <si>
    <t>Schizoporellidae</t>
    <phoneticPr fontId="0" type="noConversion"/>
  </si>
  <si>
    <t>Schizoporella</t>
    <phoneticPr fontId="0" type="noConversion"/>
  </si>
  <si>
    <t>(Johnston in Wood, 1844)</t>
    <phoneticPr fontId="7" type="noConversion"/>
  </si>
  <si>
    <t>I</t>
    <phoneticPr fontId="0" type="noConversion"/>
  </si>
  <si>
    <t>NEA</t>
    <phoneticPr fontId="0" type="noConversion"/>
  </si>
  <si>
    <t>Amphiascus</t>
  </si>
  <si>
    <t>Bulbamphiascus</t>
  </si>
  <si>
    <t>Aplysiopsis</t>
  </si>
  <si>
    <t>Pedicerotidae</t>
  </si>
  <si>
    <t>Americhelidium</t>
  </si>
  <si>
    <t>AS</t>
  </si>
  <si>
    <t>Trask, 1857</t>
  </si>
  <si>
    <t>Einhornia</t>
  </si>
  <si>
    <t>crustulenta</t>
  </si>
  <si>
    <t>(Pallas, 1766)</t>
  </si>
  <si>
    <t>panicea</t>
  </si>
  <si>
    <t>Hippothoa</t>
  </si>
  <si>
    <t>divaricata</t>
  </si>
  <si>
    <t>(Stimpson, 1864)</t>
  </si>
  <si>
    <t>gibbsii</t>
  </si>
  <si>
    <t>Tegella</t>
  </si>
  <si>
    <t>circumclathrata</t>
  </si>
  <si>
    <t>(Hincks, 1881)</t>
  </si>
  <si>
    <t>old name Callopora circumclathrata</t>
  </si>
  <si>
    <t>AO,AI</t>
  </si>
  <si>
    <t>horrida</t>
  </si>
  <si>
    <t>(Bush, 1905)</t>
  </si>
  <si>
    <t>Pyura</t>
  </si>
  <si>
    <t>haustor</t>
  </si>
  <si>
    <t>Busk, 1856</t>
  </si>
  <si>
    <t>(Baird, 1863)</t>
  </si>
  <si>
    <t>filobranchus</t>
  </si>
  <si>
    <t>AA,AB, AC,AZ,AM,AO</t>
  </si>
  <si>
    <t>(Moore, 1909)</t>
  </si>
  <si>
    <t>(Cockerell &amp; Eliot, 1905)</t>
  </si>
  <si>
    <t>(Moore, 1904)</t>
  </si>
  <si>
    <t>(I. Lee, 1838)</t>
  </si>
  <si>
    <t>fresh water snail</t>
  </si>
  <si>
    <t>pacificus</t>
  </si>
  <si>
    <t>AP</t>
  </si>
  <si>
    <t>(Philippi, 1847)</t>
  </si>
  <si>
    <t>(Pickering in Dana, 1846)</t>
  </si>
  <si>
    <t>AC,AK</t>
  </si>
  <si>
    <t>(Brandt, 1835)</t>
  </si>
  <si>
    <t>(Tyron, 1865)</t>
  </si>
  <si>
    <t>(Tyron, 1860)</t>
  </si>
  <si>
    <t>AA,AC,AZ,AK</t>
  </si>
  <si>
    <t>Linnaeus, 1758</t>
  </si>
  <si>
    <t>Pettibone, 1993</t>
  </si>
  <si>
    <t>Moore, 1905</t>
  </si>
  <si>
    <t>Bush, 1905</t>
  </si>
  <si>
    <t>Pixell, 1912</t>
  </si>
  <si>
    <t>Webster, 1879</t>
  </si>
  <si>
    <t>Bosc, 1802</t>
  </si>
  <si>
    <t>(Adams &amp; Reed, 1850)</t>
  </si>
  <si>
    <t>AZ,AK</t>
  </si>
  <si>
    <t>(Treadwell, 1914)</t>
  </si>
  <si>
    <t>AA,AK</t>
  </si>
  <si>
    <t>(Zachs, 1923)</t>
  </si>
  <si>
    <t>AX,AZ,AK</t>
  </si>
  <si>
    <t>(Van Name, 1940)</t>
  </si>
  <si>
    <t>(Dana, 1851)</t>
  </si>
  <si>
    <t>AC,AZ,AK</t>
  </si>
  <si>
    <t>(Brandt, 1851)</t>
  </si>
  <si>
    <t>Ac as Heptacarpus pictus, broken back, glass shrimp</t>
  </si>
  <si>
    <t>AB,AK</t>
  </si>
  <si>
    <t>(Eschscholtz, 1831)</t>
  </si>
  <si>
    <t>Banse, 1980</t>
  </si>
  <si>
    <t>Moore, 1923</t>
  </si>
  <si>
    <t>Trianst, 1976</t>
  </si>
  <si>
    <t>Giesbrecht, 1899</t>
  </si>
  <si>
    <t>Pinhey, 1926</t>
  </si>
  <si>
    <t>Dana, 1849</t>
  </si>
  <si>
    <t>multicornis</t>
    <phoneticPr fontId="0" type="noConversion"/>
  </si>
  <si>
    <t>delesserioides</t>
  </si>
  <si>
    <t>AZ</t>
    <phoneticPr fontId="0" type="noConversion"/>
  </si>
  <si>
    <t>Orsted, 1843</t>
  </si>
  <si>
    <t>(Dana, 1854)</t>
  </si>
  <si>
    <t>AA,AC,AD,AZ,AK</t>
  </si>
  <si>
    <t>emarginata</t>
  </si>
  <si>
    <t>(Deshayes, 1839)</t>
  </si>
  <si>
    <t>(Gmelin, 1791)</t>
  </si>
  <si>
    <t>(Gould, 1852)</t>
  </si>
  <si>
    <t>Veneridea</t>
  </si>
  <si>
    <t>(Gould, 1853)</t>
  </si>
  <si>
    <t>(G.B.Sowerby I, 1825)</t>
  </si>
  <si>
    <t>(Randall, 1840)</t>
  </si>
  <si>
    <t>(Keferstein, 1865a)</t>
  </si>
  <si>
    <t>common peanut worm, previously P. agassizii</t>
  </si>
  <si>
    <t>(Stimpson, 1857(</t>
  </si>
  <si>
    <t>AK,ACAZ,AK</t>
  </si>
  <si>
    <t>AK,AC,AT,AZ</t>
  </si>
  <si>
    <t>Accum Intro</t>
  </si>
  <si>
    <t>Plants</t>
  </si>
  <si>
    <t>Totals</t>
  </si>
  <si>
    <t>Cumulative</t>
  </si>
  <si>
    <t>YB Intro Dates</t>
  </si>
  <si>
    <t>AD,AC,AE,AF,AM,BB</t>
    <phoneticPr fontId="0" type="noConversion"/>
  </si>
  <si>
    <t>Gastropoda</t>
    <phoneticPr fontId="0" type="noConversion"/>
  </si>
  <si>
    <t>Neogastropoda</t>
    <phoneticPr fontId="0" type="noConversion"/>
  </si>
  <si>
    <t>Japan</t>
  </si>
  <si>
    <t>Isopoda</t>
  </si>
  <si>
    <t>Lithoglyphus</t>
  </si>
  <si>
    <t>virens</t>
  </si>
  <si>
    <t>Coloniales</t>
    <phoneticPr fontId="0" type="noConversion"/>
  </si>
  <si>
    <t>Cylichna</t>
  </si>
  <si>
    <t>SPECIES</t>
  </si>
  <si>
    <t>YB</t>
  </si>
  <si>
    <t>COOS</t>
  </si>
  <si>
    <t>secunda</t>
  </si>
  <si>
    <t>nitida</t>
  </si>
  <si>
    <t>Ellobiidae</t>
  </si>
  <si>
    <t>Myosotella</t>
  </si>
  <si>
    <t>(Pallas, 1771)</t>
  </si>
  <si>
    <t>AB,AF,AE,AO,BB</t>
  </si>
  <si>
    <t>AA,AB,AC,AF,AL,AZ,AE,AM,BB</t>
  </si>
  <si>
    <t>Rhithropanopeus</t>
  </si>
  <si>
    <t>(Gould, 1841)</t>
  </si>
  <si>
    <t>AB,AE,AF,AZ,AK,BB</t>
  </si>
  <si>
    <t>Richardson, 1905a</t>
  </si>
  <si>
    <t>(G.B.Sowerby I, 1842)</t>
  </si>
  <si>
    <t>previously: M. editus here</t>
  </si>
  <si>
    <t>AA, AZ</t>
  </si>
  <si>
    <t>Smittinidae</t>
  </si>
  <si>
    <t>Smittoidea</t>
  </si>
  <si>
    <t>prolifica</t>
  </si>
  <si>
    <t>Laternula</t>
  </si>
  <si>
    <t>marilina</t>
  </si>
  <si>
    <t>(Reeve, 1860)</t>
  </si>
  <si>
    <t>Bohai sea clam</t>
  </si>
  <si>
    <t>(Verrill, 1866)</t>
  </si>
  <si>
    <t>AB,AK,BB</t>
  </si>
  <si>
    <t>(Griffin, 1898)</t>
  </si>
  <si>
    <t>Modiolus</t>
  </si>
  <si>
    <t>northern horsemussel, bearded mussel, fan mussel,horse mussel</t>
  </si>
  <si>
    <t>(Hartman, 1960)</t>
  </si>
  <si>
    <t>(Dana, 1852)</t>
  </si>
  <si>
    <t>producta</t>
  </si>
  <si>
    <t>kelp crab</t>
  </si>
  <si>
    <t>(Banse &amp; Hobson, 1968)</t>
  </si>
  <si>
    <t>bristle worm, WoRMS, some confusion</t>
  </si>
  <si>
    <t>Blake in Blake, Hilbig &amp; Scott, 1996</t>
  </si>
  <si>
    <t>(Grube, 1855)</t>
  </si>
  <si>
    <t>Axinopsida</t>
  </si>
  <si>
    <t>Caulleriella</t>
  </si>
  <si>
    <t>Blake inBlake, Hilbig &amp; Scott, 1996</t>
  </si>
  <si>
    <t>(Harrington, 1897)</t>
  </si>
  <si>
    <t>Cheirimedeia</t>
  </si>
  <si>
    <t>(J.L.Barnard, 1962)</t>
  </si>
  <si>
    <t>(Eschscholt, 1829)</t>
  </si>
  <si>
    <t>(Berkley, 1927)</t>
  </si>
  <si>
    <t>Sars, 1903</t>
  </si>
  <si>
    <t>Frost, 1989</t>
  </si>
  <si>
    <t>Burckhardt, 1913</t>
  </si>
  <si>
    <t>Williams, 1906</t>
  </si>
  <si>
    <t>Gooding, 1960</t>
  </si>
  <si>
    <t>Lubbock, 1857</t>
  </si>
  <si>
    <t>Mori, 1935</t>
  </si>
  <si>
    <t>AC,AI,AO</t>
  </si>
  <si>
    <t>(Schioedte &amp; Meinert, 1884)</t>
  </si>
  <si>
    <t>saguinea</t>
  </si>
  <si>
    <t>(Orsted, 1843)</t>
  </si>
  <si>
    <t>(Selenka, 1869)</t>
  </si>
  <si>
    <t>(Stimpson, 1862)</t>
  </si>
  <si>
    <t>(Moore, 1911)</t>
  </si>
  <si>
    <t>(Dana, 1852a)</t>
  </si>
  <si>
    <t>(Gould, 1849)</t>
  </si>
  <si>
    <t>Kefersteinia</t>
  </si>
  <si>
    <t>(Keferstein, 1862)</t>
  </si>
  <si>
    <t>(Barnard, 1960a)</t>
  </si>
  <si>
    <t>(Bergh, 1894)</t>
  </si>
  <si>
    <t>Phascolosomatiformes</t>
  </si>
  <si>
    <t>(Dillwyn) J. Agardh</t>
  </si>
  <si>
    <t>Cryptopleura</t>
  </si>
  <si>
    <t>spinicorne</t>
  </si>
  <si>
    <t>Ampithoidae</t>
  </si>
  <si>
    <t>Sycettidae</t>
  </si>
  <si>
    <t>Scypha</t>
  </si>
  <si>
    <t>AC</t>
  </si>
  <si>
    <t>Cnidaria</t>
  </si>
  <si>
    <t>Mollusca</t>
  </si>
  <si>
    <t>H. Milne Edwards, 1840</t>
  </si>
  <si>
    <t>Zimmer, 1936</t>
  </si>
  <si>
    <t>Miraciidae</t>
  </si>
  <si>
    <t>Hart, 1930</t>
  </si>
  <si>
    <t>Smith, 1879</t>
  </si>
  <si>
    <t>Veneroida</t>
    <phoneticPr fontId="0" type="noConversion"/>
  </si>
  <si>
    <t>Bate, 1864</t>
  </si>
  <si>
    <t>Markham, 2004</t>
  </si>
  <si>
    <t>Stimpson, 1857</t>
  </si>
  <si>
    <t>Brandt, 1851</t>
  </si>
  <si>
    <t>Pacific batwing seaslug</t>
  </si>
  <si>
    <t>(Barnard &amp; Given, 1960)</t>
  </si>
  <si>
    <t>(J.L.Barnard, 1960)</t>
  </si>
  <si>
    <t>Rochefortia</t>
  </si>
  <si>
    <t>(Rathbun, 1900)</t>
  </si>
  <si>
    <t>Schistomeringos</t>
  </si>
  <si>
    <t>(Ehlers, 1901)</t>
  </si>
  <si>
    <t>AA,AB,AC,AE,AF,AZ,BB</t>
  </si>
  <si>
    <t>Kamptozoa (Entoprocta)</t>
  </si>
  <si>
    <t>Barentsia</t>
  </si>
  <si>
    <t>discreta</t>
  </si>
  <si>
    <t>(Busk, 1886)</t>
  </si>
  <si>
    <t>Cauloramphus</t>
  </si>
  <si>
    <t>spiniferum</t>
  </si>
  <si>
    <t>(Johnston, 1832)</t>
  </si>
  <si>
    <t xml:space="preserve">old name Cauloramphus spinifer </t>
  </si>
  <si>
    <t>reticulum</t>
  </si>
  <si>
    <t>AI,AO</t>
  </si>
  <si>
    <t>Cribrilinidae</t>
  </si>
  <si>
    <t>Cribrilina</t>
  </si>
  <si>
    <t>(O. Fabricius, 1780)</t>
  </si>
  <si>
    <t>infralittoral &amp; circalittoral</t>
  </si>
  <si>
    <t>Crisiidae</t>
  </si>
  <si>
    <t>Crisia</t>
  </si>
  <si>
    <t>Bryocryptellidae</t>
  </si>
  <si>
    <t>Porella</t>
  </si>
  <si>
    <t>O'Donoghue &amp; O'Donoghue, 1923</t>
  </si>
  <si>
    <t>Pseudochitinopoma</t>
  </si>
  <si>
    <t>(Berkley &amp; Berkley, 1938)</t>
  </si>
  <si>
    <t>bilabiata</t>
  </si>
  <si>
    <t>Fenestrulina</t>
  </si>
  <si>
    <t>umbonata</t>
  </si>
  <si>
    <t xml:space="preserve">Filicrisia </t>
  </si>
  <si>
    <t>(Robertson, 1910)</t>
  </si>
  <si>
    <t>Ctenostomatida</t>
  </si>
  <si>
    <t>Flustrellidridae</t>
  </si>
  <si>
    <t>Flustrellidra</t>
  </si>
  <si>
    <t>(Smill, 1872)</t>
  </si>
  <si>
    <t>Heteroporidae</t>
  </si>
  <si>
    <t>Heteropora</t>
  </si>
  <si>
    <t>Borg, 1933</t>
  </si>
  <si>
    <t>(Linnaeus, 1761)</t>
  </si>
  <si>
    <t>BB. Carlton, J.,Chapman, J.W., Yamada, S., Rumrill, S., Burke, J., Fleck, B., Howard, C.,Hunt,C.,Palacios,K., Introduced Species in Oregon Estuaries, 1999 OSU Resource Management Class http://science.oregonstate.edu/~yamadas/</t>
  </si>
  <si>
    <t>AK,AC,AT,AZ</t>
    <phoneticPr fontId="0" type="noConversion"/>
  </si>
  <si>
    <t>Tricellaria</t>
  </si>
  <si>
    <t>erecta</t>
  </si>
  <si>
    <t>Robertson, 1900</t>
  </si>
  <si>
    <t>conchaphila</t>
  </si>
  <si>
    <t>tantilla</t>
  </si>
  <si>
    <t>Kinberg, 1866</t>
  </si>
  <si>
    <t>Moore, 1906</t>
  </si>
  <si>
    <t>melaniceps</t>
  </si>
  <si>
    <t>Tebble, 1953</t>
  </si>
  <si>
    <t>Robertson, 1905</t>
  </si>
  <si>
    <t>Ortmann, 1890</t>
  </si>
  <si>
    <t>Kravitz &amp; Jones, 1979</t>
  </si>
  <si>
    <t>Blake &amp; Watson, 1977</t>
  </si>
  <si>
    <t>Kinberg, 1855</t>
  </si>
  <si>
    <t>Moore, 1910</t>
  </si>
  <si>
    <t>acorn barnacle</t>
  </si>
  <si>
    <t>Lissocrangon</t>
  </si>
  <si>
    <t>AT,AZ</t>
    <phoneticPr fontId="0" type="noConversion"/>
  </si>
  <si>
    <t>shortspine shrimp</t>
  </si>
  <si>
    <t>AQ,AR</t>
    <phoneticPr fontId="0" type="noConversion"/>
  </si>
  <si>
    <t>AR,AV,AZ</t>
    <phoneticPr fontId="0" type="noConversion"/>
  </si>
  <si>
    <t>Woodwick, 1953</t>
  </si>
  <si>
    <t>Annenkova, 1934</t>
  </si>
  <si>
    <t>Williams &amp; Radashevsky, 1999</t>
  </si>
  <si>
    <t>Maciolek, 1985</t>
  </si>
  <si>
    <t>Claparede, 1863</t>
  </si>
  <si>
    <t>Imajima, 1990</t>
  </si>
  <si>
    <t>Pettibone, 1962</t>
  </si>
  <si>
    <t>Imajima, 1966</t>
  </si>
  <si>
    <t>Nygren &amp; Gidholm, 2001</t>
  </si>
  <si>
    <t>Hartman, 1966</t>
  </si>
  <si>
    <t>Moore, 1908</t>
  </si>
  <si>
    <t>Rathke, 1843</t>
  </si>
  <si>
    <t>Day, 1949</t>
  </si>
  <si>
    <t>Brinkhurst &amp; Baker, 1979</t>
  </si>
  <si>
    <t>Berkeley &amp; Berkelely, 1932</t>
  </si>
  <si>
    <t>Hartman, 1960</t>
  </si>
  <si>
    <t>Hartman, 1947</t>
  </si>
  <si>
    <t>Leidy, 1855</t>
  </si>
  <si>
    <t>Moore, 1911</t>
  </si>
  <si>
    <t>Johnson, 1901</t>
  </si>
  <si>
    <t>Ehlers, 1868</t>
  </si>
  <si>
    <t>Brekley, 1927</t>
  </si>
  <si>
    <t>Hartman, 1950</t>
  </si>
  <si>
    <t>Hartman, 1961</t>
  </si>
  <si>
    <t>Hartman, 1938</t>
  </si>
  <si>
    <t>Hartman, 1940</t>
  </si>
  <si>
    <t>bicanaliculata</t>
  </si>
  <si>
    <t>Malmgren, 1865</t>
  </si>
  <si>
    <t>(Johnson, 1903)</t>
  </si>
  <si>
    <t>Grube, 1851</t>
  </si>
  <si>
    <t>AA,AC,AD,AZ,AK</t>
    <phoneticPr fontId="0" type="noConversion"/>
  </si>
  <si>
    <t>AC,AK</t>
    <phoneticPr fontId="0" type="noConversion"/>
  </si>
  <si>
    <t>AC,AZ,AK</t>
    <phoneticPr fontId="0" type="noConversion"/>
  </si>
  <si>
    <t>x</t>
    <phoneticPr fontId="0" type="noConversion"/>
  </si>
  <si>
    <t>Whiteaves, 1880</t>
  </si>
  <si>
    <t>Dall, 1900</t>
  </si>
  <si>
    <t>Bergh, 1894</t>
  </si>
  <si>
    <t>(Eschscholtz, 1829)</t>
  </si>
  <si>
    <t>AB,AC,AE,AF,AM,AZ,BB</t>
  </si>
  <si>
    <t>(Nordmann, 1845)</t>
  </si>
  <si>
    <t>AB,AE,AF,AM,BB</t>
  </si>
  <si>
    <t>(Darwin, 1854)</t>
  </si>
  <si>
    <t>Bay barnacle aka: Balanus improvisus</t>
  </si>
  <si>
    <t>(Canu, 1908)</t>
  </si>
  <si>
    <t>AB,AC,AM,AZ,AF,AE,AM,BB</t>
  </si>
  <si>
    <t>(Draparnaud, 1801)</t>
  </si>
  <si>
    <t>Pholadomyoida</t>
  </si>
  <si>
    <t>Laternulidae</t>
  </si>
  <si>
    <t>previously: M. editus here</t>
    <phoneticPr fontId="0" type="noConversion"/>
  </si>
  <si>
    <t>Huntsman, 1912</t>
  </si>
  <si>
    <t>Knott, 2002</t>
  </si>
  <si>
    <t>Bancroft, 1899</t>
  </si>
  <si>
    <t>Abbott &amp; Transon, 1968</t>
  </si>
  <si>
    <t>Alder &amp; Handcock, 1848</t>
  </si>
  <si>
    <t>Ritter, 1893</t>
  </si>
  <si>
    <t>Oka, 1927</t>
  </si>
  <si>
    <t>Herdman, 1881</t>
  </si>
  <si>
    <t>Dana, 1856</t>
  </si>
  <si>
    <t>(Valenciennes, 1821)</t>
  </si>
  <si>
    <t>Possibly confused with M. petalum and unconfirmed in Yaquina Bay</t>
  </si>
  <si>
    <t>antennarium</t>
  </si>
  <si>
    <t>(Pallas, 1788)</t>
  </si>
  <si>
    <t>(Dixon, 1789)</t>
  </si>
  <si>
    <t>AA,AC,AK</t>
  </si>
  <si>
    <t>(A.Adams, 1855)</t>
  </si>
  <si>
    <t>(Gould, 1850)</t>
  </si>
  <si>
    <t>AA,AC,AD,AM,AZ,AK</t>
    <phoneticPr fontId="0" type="noConversion"/>
  </si>
  <si>
    <t>AA,AC,AK</t>
    <phoneticPr fontId="0" type="noConversion"/>
  </si>
  <si>
    <t>purple varnish clam, moving south in Humbolt Bay in 2000</t>
    <phoneticPr fontId="0" type="noConversion"/>
  </si>
  <si>
    <t>Chlamys</t>
  </si>
  <si>
    <t>hastata</t>
  </si>
  <si>
    <t>AC,AK,AM,AT</t>
  </si>
  <si>
    <t>AC,AM,AL</t>
  </si>
  <si>
    <t>AC,  AK,AM,AL</t>
  </si>
  <si>
    <t>AM,AL</t>
  </si>
  <si>
    <t>AL</t>
  </si>
  <si>
    <t>nomen dubium</t>
  </si>
  <si>
    <t>Caenogastropoda</t>
  </si>
  <si>
    <t>previously accepted as Ampithoe dalli, Shoemaker,1938.  Collected on Sargassum and also on Nereocystis haptere.</t>
  </si>
  <si>
    <t>forskalea</t>
  </si>
  <si>
    <t xml:space="preserve"> A. forskalea AC</t>
  </si>
  <si>
    <t>(Hartman, 1944)</t>
  </si>
  <si>
    <t>Giesbrecht, 1888</t>
  </si>
  <si>
    <t>Ectopleura</t>
    <phoneticPr fontId="0" type="noConversion"/>
  </si>
  <si>
    <t>Pinauay crocera (old name)</t>
    <phoneticPr fontId="0" type="noConversion"/>
  </si>
  <si>
    <t>forskalea</t>
    <phoneticPr fontId="0" type="noConversion"/>
  </si>
  <si>
    <t xml:space="preserve"> A. forskalea AC</t>
    <phoneticPr fontId="0" type="noConversion"/>
  </si>
  <si>
    <t>Anthophyta</t>
  </si>
  <si>
    <t>Liliopsida</t>
  </si>
  <si>
    <t>Najadales</t>
  </si>
  <si>
    <t>Zosteraceae</t>
  </si>
  <si>
    <t>6, 9, 10</t>
  </si>
  <si>
    <t>Voucher#</t>
  </si>
  <si>
    <t>Sample#</t>
  </si>
  <si>
    <t>crassipes</t>
  </si>
  <si>
    <t>glandula</t>
  </si>
  <si>
    <t>pumphouse</t>
  </si>
  <si>
    <t>Saxidomus</t>
  </si>
  <si>
    <t>macrodactylus</t>
  </si>
  <si>
    <t>Korean shrimp</t>
  </si>
  <si>
    <t>Callianassidae</t>
  </si>
  <si>
    <t>Lampropidae</t>
  </si>
  <si>
    <t>Lamprops</t>
  </si>
  <si>
    <t>carinatus</t>
  </si>
  <si>
    <t>quoianum</t>
  </si>
  <si>
    <t>(Pettibone, 1957)</t>
  </si>
  <si>
    <t xml:space="preserve"> = Haploscoloplos elongatus</t>
  </si>
  <si>
    <t>Ferrari F.D. &amp; Orsi, 1984</t>
  </si>
  <si>
    <t>Claus, 1866</t>
  </si>
  <si>
    <t>Snen &amp; Tai, 1963</t>
  </si>
  <si>
    <t>Loven, 1836</t>
  </si>
  <si>
    <t>Darwin, 1854</t>
  </si>
  <si>
    <t>Bruguiere, 1789</t>
  </si>
  <si>
    <t>Czerniavsky, 1882</t>
  </si>
  <si>
    <t>Holmes, 1896</t>
  </si>
  <si>
    <t>Richardson, 1901</t>
  </si>
  <si>
    <t>Leptocheliidae</t>
  </si>
  <si>
    <t>Schizoporella</t>
  </si>
  <si>
    <t>Nereidae</t>
  </si>
  <si>
    <t>B+10</t>
  </si>
  <si>
    <t>Tubulanus</t>
  </si>
  <si>
    <t>Brandt, 1883</t>
  </si>
  <si>
    <t>Menzies, 1951</t>
  </si>
  <si>
    <t>Cirriformia</t>
  </si>
  <si>
    <t>spirabranchia</t>
  </si>
  <si>
    <t>Hemipodus</t>
  </si>
  <si>
    <t>AA, AC,AK,AM</t>
  </si>
  <si>
    <t>polygnatha</t>
  </si>
  <si>
    <t>AZ,AK,AM</t>
  </si>
  <si>
    <t>longosetosa</t>
  </si>
  <si>
    <t>(Hartman, 1939)</t>
  </si>
  <si>
    <t>Kudenov &amp; Harris in Blake, Hilbig &amp; Scott, 1995</t>
  </si>
  <si>
    <t>(Dall, 1872)</t>
  </si>
  <si>
    <t>AX,AZ,AT,AO</t>
  </si>
  <si>
    <t xml:space="preserve">Tonicella </t>
  </si>
  <si>
    <t>(Wood, 1815)</t>
  </si>
  <si>
    <t>Triopha</t>
  </si>
  <si>
    <t>(Cooper, 1863)</t>
  </si>
  <si>
    <t>Muricidae</t>
    <phoneticPr fontId="0" type="noConversion"/>
  </si>
  <si>
    <t>Nucella</t>
    <phoneticPr fontId="0" type="noConversion"/>
  </si>
  <si>
    <t>N</t>
    <phoneticPr fontId="0" type="noConversion"/>
  </si>
  <si>
    <t>Gastropoda</t>
    <phoneticPr fontId="0" type="noConversion"/>
  </si>
  <si>
    <t>Neotaenioglossa</t>
    <phoneticPr fontId="0" type="noConversion"/>
  </si>
  <si>
    <t>JLB54 Barnard Marine Amphipoda of Oregon, Oregon State Monographs, Studies in Zoology 8:103 pp.,1954</t>
  </si>
  <si>
    <t>BA. Personal observation HMSC visitor center</t>
  </si>
  <si>
    <t>Baltic &amp; North Atlantic</t>
  </si>
  <si>
    <t>Previously Harmothoe priops, in Light and Smith Manual 2007</t>
  </si>
  <si>
    <t>Introduced to South America and South Africa from North east Pacific</t>
  </si>
  <si>
    <t>SWP</t>
  </si>
  <si>
    <t>bores into peat and mud banks and styrofoam</t>
  </si>
  <si>
    <t>host</t>
  </si>
  <si>
    <t>dilatae</t>
  </si>
  <si>
    <t>bifoliata</t>
  </si>
  <si>
    <t>castanea</t>
  </si>
  <si>
    <t>AC,AZ,AK,AM</t>
  </si>
  <si>
    <t>filicornis</t>
  </si>
  <si>
    <t>x</t>
    <phoneticPr fontId="0" type="noConversion"/>
  </si>
  <si>
    <t>AC,AZ</t>
    <phoneticPr fontId="0" type="noConversion"/>
  </si>
  <si>
    <t>AZ</t>
    <phoneticPr fontId="0" type="noConversion"/>
  </si>
  <si>
    <t>AZ</t>
    <phoneticPr fontId="0" type="noConversion"/>
  </si>
  <si>
    <t>AC,AL,AZ</t>
    <phoneticPr fontId="0" type="noConversion"/>
  </si>
  <si>
    <t>AC,AZ</t>
    <phoneticPr fontId="0" type="noConversion"/>
  </si>
  <si>
    <t>x</t>
    <phoneticPr fontId="0" type="noConversion"/>
  </si>
  <si>
    <t>JLB54 Barnard Marine Amphipoda of Oregon, Oregon State Monographs, Studies in Zoology 8:103 pp.,1954</t>
    <phoneticPr fontId="0" type="noConversion"/>
  </si>
  <si>
    <t>BA. Personal observation HMSC visitor center</t>
    <phoneticPr fontId="0" type="noConversion"/>
  </si>
  <si>
    <t>linza</t>
  </si>
  <si>
    <t>Blidingia</t>
  </si>
  <si>
    <t>AK,AZ,JE-LC,AM</t>
  </si>
  <si>
    <t>AA,AK,AC,AT,AZ, JE-LC,AM</t>
  </si>
  <si>
    <t>AK,AD,AM</t>
  </si>
  <si>
    <t>dalli</t>
  </si>
  <si>
    <t>AA,AC,AK,AZ, JLB54,AM</t>
  </si>
  <si>
    <t>AC,AN</t>
    <phoneticPr fontId="0" type="noConversion"/>
  </si>
  <si>
    <t>AZ,AK</t>
    <phoneticPr fontId="0" type="noConversion"/>
  </si>
  <si>
    <t>AL</t>
    <phoneticPr fontId="0" type="noConversion"/>
  </si>
  <si>
    <t>AA,AB,AE,AF,AZ</t>
    <phoneticPr fontId="0" type="noConversion"/>
  </si>
  <si>
    <t>AA,AB,AC,AZ</t>
    <phoneticPr fontId="0" type="noConversion"/>
  </si>
  <si>
    <t>red algae</t>
    <phoneticPr fontId="0" type="noConversion"/>
  </si>
  <si>
    <t>AC,AL</t>
    <phoneticPr fontId="0" type="noConversion"/>
  </si>
  <si>
    <t>x</t>
    <phoneticPr fontId="0" type="noConversion"/>
  </si>
  <si>
    <t>Lamarck, 1819</t>
  </si>
  <si>
    <t>Gould, 1850</t>
  </si>
  <si>
    <t>Gould, 1861</t>
  </si>
  <si>
    <t>Carpenter, 1857</t>
  </si>
  <si>
    <t>Gmelin, 1791</t>
  </si>
  <si>
    <t>Carpenter, 1864</t>
  </si>
  <si>
    <t>AA,AC,AZ,AK</t>
    <phoneticPr fontId="0" type="noConversion"/>
  </si>
  <si>
    <t>x</t>
    <phoneticPr fontId="0" type="noConversion"/>
  </si>
  <si>
    <t>AX,AZ,AK</t>
    <phoneticPr fontId="0" type="noConversion"/>
  </si>
  <si>
    <t>AA,AC,AD,AZ,AK</t>
    <phoneticPr fontId="0" type="noConversion"/>
  </si>
  <si>
    <t>AC,AZ,AK</t>
    <phoneticPr fontId="0" type="noConversion"/>
  </si>
  <si>
    <t>Arthropoda</t>
    <phoneticPr fontId="0" type="noConversion"/>
  </si>
  <si>
    <t>Crustacea</t>
    <phoneticPr fontId="0" type="noConversion"/>
  </si>
  <si>
    <t>N</t>
    <phoneticPr fontId="0" type="noConversion"/>
  </si>
  <si>
    <t>kelp crab</t>
    <phoneticPr fontId="0" type="noConversion"/>
  </si>
  <si>
    <t>AK</t>
    <phoneticPr fontId="0" type="noConversion"/>
  </si>
  <si>
    <t>Boltenia</t>
  </si>
  <si>
    <t>villosa</t>
  </si>
  <si>
    <t>CG station</t>
  </si>
  <si>
    <t>Carpenter, 1865</t>
  </si>
  <si>
    <t>Suter, 1909</t>
  </si>
  <si>
    <t>Gould, 1849</t>
  </si>
  <si>
    <t>Kuroda, 1958</t>
  </si>
  <si>
    <t>Philippi, 1846</t>
  </si>
  <si>
    <t>Cooper, 1863</t>
  </si>
  <si>
    <t>O'Donoghue, 1924</t>
  </si>
  <si>
    <t>Orsted, 1842</t>
  </si>
  <si>
    <t>Silen, 1952</t>
  </si>
  <si>
    <t>AC,AK</t>
    <phoneticPr fontId="0" type="noConversion"/>
  </si>
  <si>
    <t>Ac as Heptacarpus pictus, broken back, glass shrimp</t>
    <phoneticPr fontId="0" type="noConversion"/>
  </si>
  <si>
    <t>Mediterranean mussel ????established,  can't tell from M trossulus. Not definitely established in Coos Bay</t>
    <phoneticPr fontId="0" type="noConversion"/>
  </si>
  <si>
    <t>x</t>
    <phoneticPr fontId="0" type="noConversion"/>
  </si>
  <si>
    <t>Campanulariidae</t>
    <phoneticPr fontId="7" type="noConversion"/>
  </si>
  <si>
    <t>Obelia</t>
    <phoneticPr fontId="7" type="noConversion"/>
  </si>
  <si>
    <t>longissima</t>
    <phoneticPr fontId="7" type="noConversion"/>
  </si>
  <si>
    <t>Pallas,1776</t>
    <phoneticPr fontId="7" type="noConversion"/>
  </si>
  <si>
    <t>C</t>
    <phoneticPr fontId="7" type="noConversion"/>
  </si>
  <si>
    <t>Mollusca</t>
    <phoneticPr fontId="0" type="noConversion"/>
  </si>
  <si>
    <t>Bivalvia</t>
    <phoneticPr fontId="0" type="noConversion"/>
  </si>
  <si>
    <t>Pholadomyoida</t>
    <phoneticPr fontId="0" type="noConversion"/>
  </si>
  <si>
    <t>Laternulidae</t>
    <phoneticPr fontId="0" type="noConversion"/>
  </si>
  <si>
    <t>marilina</t>
    <phoneticPr fontId="0" type="noConversion"/>
  </si>
  <si>
    <t>I</t>
    <phoneticPr fontId="0" type="noConversion"/>
  </si>
  <si>
    <t>vectensis</t>
  </si>
  <si>
    <t>californica</t>
  </si>
  <si>
    <t>Bohai sea clam</t>
    <phoneticPr fontId="0" type="noConversion"/>
  </si>
  <si>
    <t>burrow pea crab</t>
  </si>
  <si>
    <t>membranacea</t>
  </si>
  <si>
    <t>Upogebiidae</t>
  </si>
  <si>
    <t>americana</t>
  </si>
  <si>
    <t>Upogebia</t>
  </si>
  <si>
    <t>Alcyonidium</t>
  </si>
  <si>
    <t>AB,AE</t>
  </si>
  <si>
    <t>polyoum</t>
  </si>
  <si>
    <t>Mediomastus</t>
  </si>
  <si>
    <t>Solen</t>
  </si>
  <si>
    <t>Edwardsiidae</t>
  </si>
  <si>
    <t>gray snakeskin-snial</t>
  </si>
  <si>
    <t>salt marsh snail</t>
  </si>
  <si>
    <t>Hydrozoa</t>
    <phoneticPr fontId="7" type="noConversion"/>
  </si>
  <si>
    <t>Hydrozoa</t>
    <phoneticPr fontId="7" type="noConversion"/>
  </si>
  <si>
    <t>Anthoathecata</t>
    <phoneticPr fontId="7" type="noConversion"/>
  </si>
  <si>
    <t>Polyorchidae</t>
    <phoneticPr fontId="7" type="noConversion"/>
  </si>
  <si>
    <t>Polyorchis</t>
    <phoneticPr fontId="7" type="noConversion"/>
  </si>
  <si>
    <t>Batillarlidae</t>
  </si>
  <si>
    <t>Batillaria</t>
  </si>
  <si>
    <t>attramentaria</t>
  </si>
  <si>
    <t>This was probably in Coos Bay long ago and misidentified as :Hyale frequens"</t>
  </si>
  <si>
    <t>sawyeri</t>
  </si>
  <si>
    <t>BO73</t>
  </si>
  <si>
    <t>AT,AI</t>
    <phoneticPr fontId="0" type="noConversion"/>
  </si>
  <si>
    <t>Frost, 1974</t>
  </si>
  <si>
    <t>Sato, 1913</t>
  </si>
  <si>
    <t>AB</t>
    <phoneticPr fontId="0" type="noConversion"/>
  </si>
  <si>
    <t>AK</t>
    <phoneticPr fontId="0" type="noConversion"/>
  </si>
  <si>
    <t>penicillatua</t>
    <phoneticPr fontId="7" type="noConversion"/>
  </si>
  <si>
    <t>Eschscholta,1829</t>
    <phoneticPr fontId="7" type="noConversion"/>
  </si>
  <si>
    <t>N</t>
    <phoneticPr fontId="7" type="noConversion"/>
  </si>
  <si>
    <t>AK,AH</t>
    <phoneticPr fontId="7" type="noConversion"/>
  </si>
  <si>
    <t>CO/SF/BW</t>
    <phoneticPr fontId="0" type="noConversion"/>
  </si>
  <si>
    <t>AC,AK</t>
    <phoneticPr fontId="0" type="noConversion"/>
  </si>
  <si>
    <t>(Hartman, 1958)</t>
  </si>
  <si>
    <t xml:space="preserve"> = Haliclona loosanoffi</t>
  </si>
  <si>
    <t>Ischyroerus</t>
  </si>
  <si>
    <t>anguipes</t>
  </si>
  <si>
    <t>(Kroyer, 1838)</t>
  </si>
  <si>
    <t>hydroids</t>
  </si>
  <si>
    <t>BO73 Bosworth, W. S. 1973. Three new species of Eohautorius (Amphipoda, Haustoriidae) from the Oregon coast, Crustaceana 25(3):254-260.</t>
  </si>
  <si>
    <t>Gonothyraea</t>
    <phoneticPr fontId="0" type="noConversion"/>
  </si>
  <si>
    <t>loveni</t>
    <phoneticPr fontId="0" type="noConversion"/>
  </si>
  <si>
    <t>Nemertea</t>
    <phoneticPr fontId="0" type="noConversion"/>
  </si>
  <si>
    <t>Anopla</t>
    <phoneticPr fontId="0" type="noConversion"/>
  </si>
  <si>
    <t>N</t>
    <phoneticPr fontId="0" type="noConversion"/>
  </si>
  <si>
    <t>Lineidaea</t>
    <phoneticPr fontId="0" type="noConversion"/>
  </si>
  <si>
    <t>I</t>
    <phoneticPr fontId="0" type="noConversion"/>
  </si>
  <si>
    <t>NEA</t>
    <phoneticPr fontId="0" type="noConversion"/>
  </si>
  <si>
    <t>AB,AC</t>
    <phoneticPr fontId="0" type="noConversion"/>
  </si>
  <si>
    <t>x</t>
    <phoneticPr fontId="0" type="noConversion"/>
  </si>
  <si>
    <t>x</t>
    <phoneticPr fontId="0" type="noConversion"/>
  </si>
  <si>
    <t>x</t>
    <phoneticPr fontId="0" type="noConversion"/>
  </si>
  <si>
    <t>Phyllodocida</t>
  </si>
  <si>
    <t xml:space="preserve"> Probable complex of species of which some are likely to have been  introduced.</t>
  </si>
  <si>
    <t xml:space="preserve"> = Jassa falcata</t>
  </si>
  <si>
    <t>AZ,AK, AW</t>
  </si>
  <si>
    <t>AL,AZ, AW</t>
  </si>
  <si>
    <t>AC,AK,AL, AK, AZ,AM</t>
  </si>
  <si>
    <t>hard and soft</t>
  </si>
  <si>
    <t>Comments</t>
  </si>
  <si>
    <t>AA,AB,AC,AK,AM,AW, AZ,JLB54</t>
  </si>
  <si>
    <t>AB,AC,AE,AF,AK,AM</t>
  </si>
  <si>
    <t>AK,AC,AZ,AM</t>
  </si>
  <si>
    <t>AT,AM</t>
  </si>
  <si>
    <t xml:space="preserve">Ophelina </t>
  </si>
  <si>
    <t>acuminata</t>
  </si>
  <si>
    <t>AM,AZ,AM</t>
  </si>
  <si>
    <t>AC,AM,AM</t>
  </si>
  <si>
    <t>Mollusca</t>
    <phoneticPr fontId="0" type="noConversion"/>
  </si>
  <si>
    <t>Gastropoda</t>
    <phoneticPr fontId="0" type="noConversion"/>
  </si>
  <si>
    <t>Neogastropoda</t>
    <phoneticPr fontId="0" type="noConversion"/>
  </si>
  <si>
    <t>Bivalvia</t>
    <phoneticPr fontId="0" type="noConversion"/>
  </si>
  <si>
    <t>Mytilidae</t>
  </si>
  <si>
    <t>Littorina</t>
    <phoneticPr fontId="0" type="noConversion"/>
  </si>
  <si>
    <t>aka: Nereis, Hediste, limnicola</t>
    <phoneticPr fontId="0" type="noConversion"/>
  </si>
  <si>
    <t>x</t>
    <phoneticPr fontId="0" type="noConversion"/>
  </si>
  <si>
    <t>AA,AK</t>
    <phoneticPr fontId="0" type="noConversion"/>
  </si>
  <si>
    <t>AC,AZ</t>
    <phoneticPr fontId="0" type="noConversion"/>
  </si>
  <si>
    <t>x</t>
    <phoneticPr fontId="0" type="noConversion"/>
  </si>
  <si>
    <t>AC,AZ</t>
    <phoneticPr fontId="0" type="noConversion"/>
  </si>
  <si>
    <t>AC,AZ</t>
    <phoneticPr fontId="0" type="noConversion"/>
  </si>
  <si>
    <t>AZ</t>
    <phoneticPr fontId="0" type="noConversion"/>
  </si>
  <si>
    <t>sitchensis</t>
  </si>
  <si>
    <t>canadensis</t>
  </si>
  <si>
    <t>bridge/BT</t>
  </si>
  <si>
    <t>SF/CO/BW</t>
  </si>
  <si>
    <t>Mytilus</t>
  </si>
  <si>
    <t>maenas</t>
  </si>
  <si>
    <t>mud</t>
  </si>
  <si>
    <t>Thyasiridae</t>
  </si>
  <si>
    <t>berkeleyorum</t>
  </si>
  <si>
    <t>Capitella</t>
  </si>
  <si>
    <t>alternata</t>
  </si>
  <si>
    <t>Malmgreniella</t>
  </si>
  <si>
    <t>Demospongiae</t>
  </si>
  <si>
    <t>Pumphouse</t>
  </si>
  <si>
    <t>ALL RAS ID'S</t>
    <phoneticPr fontId="0" type="noConversion"/>
  </si>
  <si>
    <t>Temoridae</t>
  </si>
  <si>
    <t>AB,AC,AL</t>
  </si>
  <si>
    <t>water column</t>
  </si>
  <si>
    <t>Blackfordiidae</t>
  </si>
  <si>
    <t>Hobsonia</t>
  </si>
  <si>
    <t>Petrolisthes</t>
  </si>
  <si>
    <t>Eurytemora</t>
  </si>
  <si>
    <t>pacifica</t>
  </si>
  <si>
    <t>Anthozoa</t>
  </si>
  <si>
    <t>priops</t>
  </si>
  <si>
    <t>Veneroida</t>
  </si>
  <si>
    <t>FIRST TIME IDED @RAS</t>
    <phoneticPr fontId="0" type="noConversion"/>
  </si>
  <si>
    <t>modesta</t>
  </si>
  <si>
    <t>plain tellin</t>
  </si>
  <si>
    <t>AA,AC,AZ,AK,AM</t>
  </si>
  <si>
    <t>x</t>
    <phoneticPr fontId="0" type="noConversion"/>
  </si>
  <si>
    <t>AN,AW</t>
    <phoneticPr fontId="0" type="noConversion"/>
  </si>
  <si>
    <t>AC,AD,AZ,AM</t>
  </si>
  <si>
    <t>AC,AD,AM</t>
  </si>
  <si>
    <t>AB,AK,AM</t>
  </si>
  <si>
    <t>AC,AD,AK,AZ,AM</t>
  </si>
  <si>
    <t>AC, AK,AM</t>
  </si>
  <si>
    <t>AA,AK,AC,AM</t>
  </si>
  <si>
    <t>AK,AC,AL, AZ,AM</t>
  </si>
  <si>
    <t>Pancolus</t>
  </si>
  <si>
    <t>jinjiang oyster, survives only under culture</t>
  </si>
  <si>
    <t>feathery shipworm</t>
  </si>
  <si>
    <t>(Stimpson, 1853)</t>
  </si>
  <si>
    <t>AC, AK, JE-LC,AM</t>
  </si>
  <si>
    <t>AA,AC,AK,AZ,AM</t>
  </si>
  <si>
    <t>AA,AC,AI,AK,AT, AZ,  JLB54,AM</t>
  </si>
  <si>
    <t>AA,AB,AE,AL,AZ,AM</t>
  </si>
  <si>
    <t>epistomus</t>
  </si>
  <si>
    <t>AA, AC,AK,AZ, JLB54,AM</t>
  </si>
  <si>
    <t>Alpheidae</t>
  </si>
  <si>
    <t>Arthropoda</t>
    <phoneticPr fontId="0" type="noConversion"/>
  </si>
  <si>
    <t>AA,AZ</t>
    <phoneticPr fontId="0" type="noConversion"/>
  </si>
  <si>
    <t>AX,AZ</t>
    <phoneticPr fontId="0" type="noConversion"/>
  </si>
  <si>
    <t>JLB54</t>
    <phoneticPr fontId="0" type="noConversion"/>
  </si>
  <si>
    <t>AA, AZ</t>
    <phoneticPr fontId="0" type="noConversion"/>
  </si>
  <si>
    <t>AA</t>
    <phoneticPr fontId="0" type="noConversion"/>
  </si>
  <si>
    <t>iricolor</t>
  </si>
  <si>
    <t>AK,AC,AT</t>
  </si>
  <si>
    <t>Neosabellaria</t>
  </si>
  <si>
    <t>Circeis</t>
  </si>
  <si>
    <t>spirillum</t>
  </si>
  <si>
    <t>Pyuridae</t>
  </si>
  <si>
    <t>Leuconidae</t>
  </si>
  <si>
    <t>philippinarum</t>
  </si>
  <si>
    <t>Melitidae</t>
  </si>
  <si>
    <t>virginica</t>
  </si>
  <si>
    <t>SF/BW</t>
  </si>
  <si>
    <t>FAMILY</t>
  </si>
  <si>
    <t>GENUS</t>
  </si>
  <si>
    <t>vexillosa</t>
  </si>
  <si>
    <t>blue mud shrimp</t>
  </si>
  <si>
    <t>AA,AG,AK,AM,AT</t>
  </si>
  <si>
    <t>AA,AC,AT</t>
  </si>
  <si>
    <t>Flabelligeridae</t>
  </si>
  <si>
    <t>Flabelligera</t>
  </si>
  <si>
    <t>infundibularis</t>
  </si>
  <si>
    <t>Photidae</t>
  </si>
  <si>
    <t>Gammaropsis</t>
  </si>
  <si>
    <t>thompsoni</t>
  </si>
  <si>
    <t>Decapoda</t>
    <phoneticPr fontId="0" type="noConversion"/>
  </si>
  <si>
    <t>Pugettia</t>
    <phoneticPr fontId="0" type="noConversion"/>
  </si>
  <si>
    <t>producta</t>
    <phoneticPr fontId="0" type="noConversion"/>
  </si>
  <si>
    <t>AK</t>
    <phoneticPr fontId="0" type="noConversion"/>
  </si>
  <si>
    <t>AK</t>
    <phoneticPr fontId="0" type="noConversion"/>
  </si>
  <si>
    <t>AK,AL</t>
    <phoneticPr fontId="0" type="noConversion"/>
  </si>
  <si>
    <t>AB,AK</t>
    <phoneticPr fontId="0" type="noConversion"/>
  </si>
  <si>
    <t>Invertebrates of Oregon, Not confirmed in Yaquina Bay and Coos Bay</t>
    <phoneticPr fontId="7" type="noConversion"/>
  </si>
  <si>
    <t>animalia</t>
    <phoneticPr fontId="7" type="noConversion"/>
  </si>
  <si>
    <t>Cnidaria</t>
    <phoneticPr fontId="7" type="noConversion"/>
  </si>
  <si>
    <t>Leptothecata</t>
    <phoneticPr fontId="7" type="noConversion"/>
  </si>
  <si>
    <t>Lacuna</t>
  </si>
  <si>
    <t>porrecta</t>
  </si>
  <si>
    <t>listerianum</t>
  </si>
  <si>
    <t>Melanochlamys</t>
  </si>
  <si>
    <t>Carcinus</t>
  </si>
  <si>
    <t>Crustacea</t>
    <phoneticPr fontId="0" type="noConversion"/>
  </si>
  <si>
    <t>Malacostraca</t>
    <phoneticPr fontId="0" type="noConversion"/>
  </si>
  <si>
    <t>Amphipoda</t>
    <phoneticPr fontId="0" type="noConversion"/>
  </si>
  <si>
    <t>Allorchestes</t>
    <phoneticPr fontId="0" type="noConversion"/>
  </si>
  <si>
    <t>angusta</t>
    <phoneticPr fontId="0" type="noConversion"/>
  </si>
  <si>
    <t>Teredo</t>
  </si>
  <si>
    <t>navalis</t>
  </si>
  <si>
    <t>naval shipworm</t>
  </si>
  <si>
    <t>burrows</t>
  </si>
  <si>
    <t>glabras</t>
  </si>
  <si>
    <t>magnus</t>
  </si>
  <si>
    <t>enteromorphae</t>
  </si>
  <si>
    <t>diomedea</t>
  </si>
  <si>
    <t>CO/BW</t>
  </si>
  <si>
    <t xml:space="preserve">Balanus </t>
  </si>
  <si>
    <t>Mysidae</t>
  </si>
  <si>
    <t>AA,AK,AC</t>
  </si>
  <si>
    <t>lourei</t>
  </si>
  <si>
    <t>bent nosed clam</t>
  </si>
  <si>
    <t>alectona</t>
  </si>
  <si>
    <t>Dogielinotidae</t>
  </si>
  <si>
    <t>San Pedro dwarf olive</t>
  </si>
  <si>
    <t>common, flat-tip piddock</t>
  </si>
  <si>
    <t>glandaria</t>
  </si>
  <si>
    <t>Aphelochaete</t>
  </si>
  <si>
    <t>monilaris</t>
  </si>
  <si>
    <t>petersenae</t>
  </si>
  <si>
    <t>Capitellidae</t>
  </si>
  <si>
    <t>AD</t>
  </si>
  <si>
    <t>Decopoda</t>
  </si>
  <si>
    <t>Lasaeidae</t>
  </si>
  <si>
    <t>Oregon cancer crab</t>
  </si>
  <si>
    <t>Balanus</t>
  </si>
  <si>
    <t>crenatus</t>
  </si>
  <si>
    <t>Nutricola</t>
  </si>
  <si>
    <t>Nephtyidae</t>
  </si>
  <si>
    <t>Japanese false cerith</t>
  </si>
  <si>
    <t>CO/SF</t>
    <phoneticPr fontId="0" type="noConversion"/>
  </si>
  <si>
    <t>NA</t>
    <phoneticPr fontId="0" type="noConversion"/>
  </si>
  <si>
    <t>west coast and Hawaii = P. montereyensis Skogsberg, 1948</t>
  </si>
  <si>
    <t>Origins</t>
  </si>
  <si>
    <t>Cosmopolitan</t>
  </si>
  <si>
    <t>AZ, JLB54</t>
  </si>
  <si>
    <t>Ulva/Enteromorpha</t>
  </si>
  <si>
    <t>Many species are identified under this name.</t>
  </si>
  <si>
    <t>(Claparede, 1864)</t>
  </si>
  <si>
    <t>Palaemonidae</t>
  </si>
  <si>
    <t>Cerebratulidae</t>
    <phoneticPr fontId="0" type="noConversion"/>
  </si>
  <si>
    <t>AA,AK,AC,AZ</t>
    <phoneticPr fontId="0" type="noConversion"/>
  </si>
  <si>
    <t>H&amp;R50: 1476-1, South Slough, Institute Beach</t>
  </si>
  <si>
    <t>Chamberlin, 1919</t>
  </si>
  <si>
    <t>Schistocomus</t>
  </si>
  <si>
    <t>hiltoni</t>
  </si>
  <si>
    <t>Cnidaria</t>
    <phoneticPr fontId="0" type="noConversion"/>
  </si>
  <si>
    <t>Hydrozoa</t>
    <phoneticPr fontId="0" type="noConversion"/>
  </si>
  <si>
    <t>Anthoathecatae</t>
    <phoneticPr fontId="0" type="noConversion"/>
  </si>
  <si>
    <t>C</t>
    <phoneticPr fontId="0" type="noConversion"/>
  </si>
  <si>
    <t>Lepthothecata</t>
    <phoneticPr fontId="0" type="noConversion"/>
  </si>
  <si>
    <t>Campanularidae</t>
    <phoneticPr fontId="0" type="noConversion"/>
  </si>
  <si>
    <t>a very deep sea species described from 620 fm</t>
  </si>
  <si>
    <t>AM, Rumrill, S 2006. The ecology of the South Slough Estuary: Site profile of the South Slough National Estuarine Research Reserve.  Oregon Department of State Lands, Salem, Oregon, 238 pp.</t>
  </si>
  <si>
    <t>Tubificoides</t>
  </si>
  <si>
    <t>Tenellia</t>
  </si>
  <si>
    <t>old genus=Idotea</t>
  </si>
  <si>
    <t>Paraselloidea</t>
  </si>
  <si>
    <t>Malacostraca</t>
  </si>
  <si>
    <t>Decapoda</t>
  </si>
  <si>
    <t>Bridge, Idaho flat</t>
  </si>
  <si>
    <t>diazi</t>
  </si>
  <si>
    <t>gigas</t>
  </si>
  <si>
    <t>Eunicida</t>
  </si>
  <si>
    <t>staminea</t>
  </si>
  <si>
    <t>danae</t>
  </si>
  <si>
    <t>pallasii</t>
  </si>
  <si>
    <t>subadhaerens</t>
  </si>
  <si>
    <t>crassicornis</t>
  </si>
  <si>
    <r>
      <t xml:space="preserve">previously accepted as Ampithoe dalli, Shoemaker,1938.  Collected on Sargassum and also on </t>
    </r>
    <r>
      <rPr>
        <i/>
        <sz val="10"/>
        <rFont val="Arial"/>
      </rPr>
      <t>Nereocystis</t>
    </r>
    <r>
      <rPr>
        <sz val="10"/>
        <rFont val="Arial"/>
      </rPr>
      <t xml:space="preserve"> haptere.</t>
    </r>
  </si>
  <si>
    <t>purple varnish clam, may not have established in Coos Bay</t>
    <phoneticPr fontId="0" type="noConversion"/>
  </si>
  <si>
    <t>Mollusca</t>
    <phoneticPr fontId="0" type="noConversion"/>
  </si>
  <si>
    <t>parvus</t>
  </si>
  <si>
    <t>ranunculus</t>
  </si>
  <si>
    <t>Spio</t>
  </si>
  <si>
    <t>butleri</t>
  </si>
  <si>
    <t>black turban snail, black tegula</t>
  </si>
  <si>
    <t>sea slug</t>
  </si>
  <si>
    <t>Adula</t>
  </si>
  <si>
    <t>Olividae</t>
  </si>
  <si>
    <t>Ampharetidae</t>
  </si>
  <si>
    <t>AC</t>
    <phoneticPr fontId="0" type="noConversion"/>
  </si>
  <si>
    <t>silky, lenticular axinopsid</t>
  </si>
  <si>
    <t>Onchidorididae</t>
  </si>
  <si>
    <t>Corbiculidae</t>
  </si>
  <si>
    <t>annulata</t>
  </si>
  <si>
    <t>corniculata</t>
  </si>
  <si>
    <t>sand</t>
  </si>
  <si>
    <t>arenaria</t>
  </si>
  <si>
    <t>Tegula</t>
  </si>
  <si>
    <t>not in Smith and Light 2007</t>
  </si>
  <si>
    <t>AC,AK,AL,AM</t>
  </si>
  <si>
    <t>Scolecida</t>
  </si>
  <si>
    <t>~ORDER</t>
  </si>
  <si>
    <t>listed as synonymy of P. asperus in Cadien&amp;Lovell 2008</t>
  </si>
  <si>
    <t>oyster red worm, parasitic</t>
  </si>
  <si>
    <t>Eobrolgus</t>
  </si>
  <si>
    <t>insidiosum</t>
  </si>
  <si>
    <t>Hermissenda</t>
  </si>
  <si>
    <t>Centropagidae</t>
  </si>
  <si>
    <t>Centropages</t>
  </si>
  <si>
    <t>Heteromastus</t>
  </si>
  <si>
    <t>crenulated baarnacle</t>
  </si>
  <si>
    <t>Anthoathecatae</t>
  </si>
  <si>
    <t>brownae</t>
  </si>
  <si>
    <t>Euclymeninae</t>
  </si>
  <si>
    <t>?AC?</t>
  </si>
  <si>
    <t>tchangsii</t>
  </si>
  <si>
    <t>AC,AZ,AM</t>
  </si>
  <si>
    <t>AZ,AM</t>
  </si>
  <si>
    <t>AC,AD,AK,AM</t>
  </si>
  <si>
    <t>AG. ITIS Report http://www.itis.gov/</t>
  </si>
  <si>
    <t>Idaho flat</t>
  </si>
  <si>
    <t>Tellina</t>
  </si>
  <si>
    <t>carpenteri</t>
  </si>
  <si>
    <t>Symbiont on urosome of Upogebia pugettensis</t>
  </si>
  <si>
    <t>Collisella</t>
  </si>
  <si>
    <t>digitalis</t>
  </si>
  <si>
    <t>all</t>
  </si>
  <si>
    <t>Alcynidiidae</t>
  </si>
  <si>
    <t>plicifera</t>
  </si>
  <si>
    <t>Asian clam</t>
  </si>
  <si>
    <t>funebralis</t>
  </si>
  <si>
    <t>Hediste</t>
  </si>
  <si>
    <t>Cyichnidae</t>
  </si>
  <si>
    <t>Acteocina</t>
  </si>
  <si>
    <t>culcitella</t>
  </si>
  <si>
    <t>californiensis</t>
    <phoneticPr fontId="0" type="noConversion"/>
  </si>
  <si>
    <t>soft</t>
    <phoneticPr fontId="0" type="noConversion"/>
  </si>
  <si>
    <t>N</t>
    <phoneticPr fontId="0" type="noConversion"/>
  </si>
  <si>
    <t>Syllidae</t>
  </si>
  <si>
    <t>Betaeus</t>
  </si>
  <si>
    <t>harrimani</t>
  </si>
  <si>
    <t>AW,AN</t>
  </si>
  <si>
    <t>AC,AR,AN</t>
  </si>
  <si>
    <t>AN</t>
  </si>
  <si>
    <t>AC, AZ, AW,AN</t>
  </si>
  <si>
    <t>B15-B39</t>
  </si>
  <si>
    <t>AA,AZ,AK,AM,AT</t>
  </si>
  <si>
    <t>AC,AM,AT</t>
  </si>
  <si>
    <t>Oenonidae</t>
  </si>
  <si>
    <t>Triticellidae</t>
  </si>
  <si>
    <t>kincaidi</t>
  </si>
  <si>
    <t>Pseudopolydora</t>
  </si>
  <si>
    <t>loquax</t>
  </si>
  <si>
    <t>a nudibranch</t>
  </si>
  <si>
    <t>Hydrozoa</t>
  </si>
  <si>
    <t>Grandidierella</t>
  </si>
  <si>
    <t>Aglajidae</t>
  </si>
  <si>
    <t>robust mysella</t>
  </si>
  <si>
    <t>burrowing anemone</t>
  </si>
  <si>
    <t>Elthusa</t>
  </si>
  <si>
    <t>Hiatellidae</t>
  </si>
  <si>
    <t>Melita</t>
  </si>
  <si>
    <t>Monocorophium</t>
  </si>
  <si>
    <t>Photis</t>
  </si>
  <si>
    <t>brevipes</t>
  </si>
  <si>
    <t>Porifera</t>
  </si>
  <si>
    <t>caspia</t>
  </si>
  <si>
    <t>Amphipoda</t>
  </si>
  <si>
    <t>nigrescens</t>
  </si>
  <si>
    <t>subtorquata</t>
  </si>
  <si>
    <t>paddleworm, known from whale carcasses and oxygen minimum zones</t>
  </si>
  <si>
    <t>In burrows of Neotrypaea</t>
  </si>
  <si>
    <t>SWA</t>
  </si>
  <si>
    <t>subtener</t>
  </si>
  <si>
    <t>AC,AK</t>
    <phoneticPr fontId="0" type="noConversion"/>
  </si>
  <si>
    <t>AA,AC,AZ,AK</t>
    <phoneticPr fontId="0" type="noConversion"/>
  </si>
  <si>
    <t>Littorinidae</t>
    <phoneticPr fontId="0" type="noConversion"/>
  </si>
  <si>
    <t>scutulata</t>
    <phoneticPr fontId="0" type="noConversion"/>
  </si>
  <si>
    <t>AL. Or. Est. Invert. Supplement http://www.uoregon.edu/~oimb/OEI/</t>
    <phoneticPr fontId="0" type="noConversion"/>
  </si>
  <si>
    <t>Soft</t>
    <phoneticPr fontId="0" type="noConversion"/>
  </si>
  <si>
    <t>Cyrenidae</t>
  </si>
  <si>
    <t>AE</t>
  </si>
  <si>
    <t>Diplosoma</t>
  </si>
  <si>
    <t>Macoma</t>
  </si>
  <si>
    <t>nasuta</t>
  </si>
  <si>
    <t>Thelepus</t>
  </si>
  <si>
    <t>attonsa</t>
  </si>
  <si>
    <t>pelta</t>
  </si>
  <si>
    <t>Astyris</t>
  </si>
  <si>
    <t>nuchalis</t>
  </si>
  <si>
    <t>Prionospio</t>
  </si>
  <si>
    <t>multibranchiata</t>
  </si>
  <si>
    <t>Pista</t>
  </si>
  <si>
    <t>Enopla</t>
  </si>
  <si>
    <t>Patellogastropoda</t>
  </si>
  <si>
    <t>AT,AK,AM</t>
  </si>
  <si>
    <t>AC,AK,AM</t>
  </si>
  <si>
    <t>AK,AM</t>
  </si>
  <si>
    <t>pellicidus</t>
  </si>
  <si>
    <t>AK,AC,AL,AM</t>
  </si>
  <si>
    <t>AC, AZ,AK,AM</t>
  </si>
  <si>
    <t>AC,AM</t>
  </si>
  <si>
    <t>traskiana</t>
  </si>
  <si>
    <t>Crangon</t>
  </si>
  <si>
    <t>Jassa</t>
  </si>
  <si>
    <t>Megaluropidae</t>
  </si>
  <si>
    <t>verugera</t>
  </si>
  <si>
    <t>Fabricia</t>
  </si>
  <si>
    <t>Caprellidae</t>
  </si>
  <si>
    <t>nubilus</t>
  </si>
  <si>
    <t>common gray shrimp</t>
  </si>
  <si>
    <t>Pycnogonida</t>
  </si>
  <si>
    <t>Littorinidae</t>
  </si>
  <si>
    <t>SB,SF</t>
  </si>
  <si>
    <t>Alaska bay shrimp</t>
  </si>
  <si>
    <t>fragilis</t>
  </si>
  <si>
    <t>foliosa</t>
  </si>
  <si>
    <t>Panopeidea</t>
  </si>
  <si>
    <t>paludicola</t>
  </si>
  <si>
    <t>Neotrypaea</t>
  </si>
  <si>
    <t>Idaho flat/ NOAA site</t>
  </si>
  <si>
    <t xml:space="preserve">N to the west coast of USA </t>
  </si>
  <si>
    <t>C</t>
  </si>
  <si>
    <t>Mytilicolidae</t>
  </si>
  <si>
    <t>Philine</t>
  </si>
  <si>
    <t>Archeogastropoda</t>
  </si>
  <si>
    <t>Pharidae</t>
  </si>
  <si>
    <t>Siliqua</t>
  </si>
  <si>
    <t>patula</t>
  </si>
  <si>
    <t>Canuellidae</t>
  </si>
  <si>
    <t>Coullana</t>
  </si>
  <si>
    <t>(Hartman, 1951)</t>
  </si>
  <si>
    <t>The thread worm. There is a morphologically different "Barantolla nr. americana" from Puget Sound and Alaska. Reexamination of Oregon material is needed to be sure of its identity.</t>
  </si>
  <si>
    <t>Palaemon</t>
  </si>
  <si>
    <t>bellabella</t>
  </si>
  <si>
    <t>Barnard, 1974</t>
  </si>
  <si>
    <t>Ulva floats</t>
  </si>
  <si>
    <t>(Bate, 1858)</t>
  </si>
  <si>
    <t>Anisogammurus</t>
  </si>
  <si>
    <t>Halosydna</t>
  </si>
  <si>
    <t>Cerebratulus</t>
    <phoneticPr fontId="0" type="noConversion"/>
  </si>
  <si>
    <t>Hippolytidae</t>
  </si>
  <si>
    <t>adspersa</t>
  </si>
  <si>
    <t>BW</t>
  </si>
  <si>
    <t>lacertosa</t>
  </si>
  <si>
    <t>Idoteidae</t>
  </si>
  <si>
    <t>longa</t>
  </si>
  <si>
    <t>a paddleworm</t>
  </si>
  <si>
    <t>Amaeana</t>
  </si>
  <si>
    <t>occidentalis</t>
  </si>
  <si>
    <t>Eudistylia</t>
  </si>
  <si>
    <t>Diplostraca</t>
  </si>
  <si>
    <t>Podonidae</t>
  </si>
  <si>
    <t>(Dana, 1853)</t>
  </si>
  <si>
    <t>steenstrupi</t>
  </si>
  <si>
    <t>The 1942 Coos Bay collections preceded Hardman's discovery and 1944 description of this species from Tomales Bay.</t>
  </si>
  <si>
    <t>Paguridae</t>
  </si>
  <si>
    <t>Pagurus</t>
  </si>
  <si>
    <t>Veneridae</t>
  </si>
  <si>
    <t>Solenidae</t>
  </si>
  <si>
    <t>hinumensis</t>
  </si>
  <si>
    <t>Sessilia</t>
  </si>
  <si>
    <t>Balanidae</t>
  </si>
  <si>
    <t>Gastropteron</t>
  </si>
  <si>
    <t>barnacle-eating onchidoris</t>
  </si>
  <si>
    <t>Conidae</t>
  </si>
  <si>
    <t>as W. edmondsoni in AO</t>
  </si>
  <si>
    <t>Ascidiacea</t>
  </si>
  <si>
    <t>Pandalidae</t>
  </si>
  <si>
    <t>frilled wrinkled,  dogwinkle</t>
  </si>
  <si>
    <t>spilotus</t>
  </si>
  <si>
    <t>bombyx</t>
  </si>
  <si>
    <t>benedicti</t>
  </si>
  <si>
    <t>Gastropteridae</t>
  </si>
  <si>
    <t>Tresus</t>
  </si>
  <si>
    <t>capax</t>
  </si>
  <si>
    <t>gaper clam, fat gaper</t>
  </si>
  <si>
    <t>cementarium</t>
  </si>
  <si>
    <t>Edwarsiidae</t>
  </si>
  <si>
    <t>thatched barnacle</t>
  </si>
  <si>
    <t>cinctipes</t>
  </si>
  <si>
    <t>pacificum</t>
  </si>
  <si>
    <t>brevis</t>
  </si>
  <si>
    <t>Aciculata</t>
  </si>
  <si>
    <t>Tharyx</t>
  </si>
  <si>
    <t>Terebellidae,Thelepinae</t>
  </si>
  <si>
    <t>Onuphidae</t>
  </si>
  <si>
    <t>Skenea</t>
  </si>
  <si>
    <t>no order?</t>
  </si>
  <si>
    <t>Not included in Light &amp; Smith 2007</t>
  </si>
  <si>
    <t>Glyceriformia</t>
  </si>
  <si>
    <t>Nereidiformia</t>
  </si>
  <si>
    <t>synonym - Schistomeringos rudolphi</t>
  </si>
  <si>
    <t>longicornis</t>
  </si>
  <si>
    <t>Turbinidae</t>
  </si>
  <si>
    <t>Spiromoellaria</t>
  </si>
  <si>
    <t>quadrae</t>
  </si>
  <si>
    <t>Bivalvia</t>
  </si>
  <si>
    <t>I</t>
  </si>
  <si>
    <t>Eohaustorius</t>
  </si>
  <si>
    <t>estuarius</t>
  </si>
  <si>
    <t>AF. Wonham, et. Al. Trends in Marine Biological Invasions NE Pacific Bio Inv 7:369-392</t>
  </si>
  <si>
    <t>AB,AC</t>
  </si>
  <si>
    <t>Spionida</t>
  </si>
  <si>
    <t>Tubificidae</t>
  </si>
  <si>
    <t>Cossuridae</t>
  </si>
  <si>
    <t>Osteridae</t>
  </si>
  <si>
    <t>tripunctata</t>
  </si>
  <si>
    <t>Onchidoris</t>
  </si>
  <si>
    <t>Janiridae</t>
  </si>
  <si>
    <t>stylirostris</t>
  </si>
  <si>
    <t>Pseudiaptomidae</t>
  </si>
  <si>
    <t xml:space="preserve"> = Minuspio multibranchiata, Berkley,1927</t>
  </si>
  <si>
    <t xml:space="preserve"> = Minospio lighti in AC</t>
  </si>
  <si>
    <t>AC, AZ</t>
  </si>
  <si>
    <t>x</t>
  </si>
  <si>
    <t>senile</t>
  </si>
  <si>
    <t>Not used</t>
  </si>
  <si>
    <t>Chaetozone</t>
  </si>
  <si>
    <t>elegans</t>
  </si>
  <si>
    <t>tonsa</t>
  </si>
  <si>
    <t>chumashi</t>
  </si>
  <si>
    <t>Neotaenioglossa</t>
  </si>
  <si>
    <t>Pugettia</t>
  </si>
  <si>
    <t>Rhynchospio</t>
  </si>
  <si>
    <t>Acartiidae</t>
  </si>
  <si>
    <t>harrisii</t>
  </si>
  <si>
    <t>Muricidae</t>
  </si>
  <si>
    <t>Pleuroceridae</t>
  </si>
  <si>
    <t>Chone</t>
  </si>
  <si>
    <t>Archaeopulonata</t>
  </si>
  <si>
    <t>Scolelepis</t>
  </si>
  <si>
    <t>duneri</t>
  </si>
  <si>
    <t>Cossurida</t>
  </si>
  <si>
    <t>Gastropoda</t>
  </si>
  <si>
    <t>Leptochelia</t>
  </si>
  <si>
    <t>Ligiidae</t>
  </si>
  <si>
    <t>Ligia</t>
  </si>
  <si>
    <t>not in Light and Smith 2007</t>
  </si>
  <si>
    <t>pugettensis</t>
  </si>
  <si>
    <t>Lumbrineridae</t>
  </si>
  <si>
    <t>CC=climate change</t>
  </si>
  <si>
    <t>aka:Euzonus (Thoracophelia) williamsi (Hartman, 1938)</t>
  </si>
  <si>
    <t>Lumbrineris</t>
  </si>
  <si>
    <t>species+derjugini also</t>
  </si>
  <si>
    <t>Petellogastropoda</t>
  </si>
  <si>
    <t>Lottiidae</t>
  </si>
  <si>
    <t>Carpenter tellin</t>
  </si>
  <si>
    <t>Diastylis</t>
  </si>
  <si>
    <t>santamariensis</t>
  </si>
  <si>
    <t>papillicomis</t>
  </si>
  <si>
    <t>purple shore crab</t>
  </si>
  <si>
    <t>Maxillopoda/Cirripeda</t>
  </si>
  <si>
    <t>sow bug</t>
  </si>
  <si>
    <t>Pleusymtes</t>
  </si>
  <si>
    <t>Decamastus</t>
  </si>
  <si>
    <t>Nassariidae</t>
  </si>
  <si>
    <t>BW,CO,SF</t>
  </si>
  <si>
    <t xml:space="preserve">armiger </t>
  </si>
  <si>
    <t>Coloniales</t>
  </si>
  <si>
    <t>Barentsiidae</t>
  </si>
  <si>
    <t>Polycirrus</t>
  </si>
  <si>
    <t>AD. South Yaquina Bay Census ODF&amp;W 2009</t>
  </si>
  <si>
    <t>Gonothyrae</t>
  </si>
  <si>
    <t>Nereididae</t>
  </si>
  <si>
    <t>Nuttallia</t>
  </si>
  <si>
    <t>oregonensis</t>
  </si>
  <si>
    <t>nudus</t>
  </si>
  <si>
    <t>obscurata</t>
  </si>
  <si>
    <t>platyceros</t>
  </si>
  <si>
    <t>Pandalus</t>
  </si>
  <si>
    <t>Electridae</t>
  </si>
  <si>
    <t>CO/SF/BW</t>
  </si>
  <si>
    <t>Obelia</t>
  </si>
  <si>
    <t>flat razor clam, Pacific razor</t>
  </si>
  <si>
    <t>Minuspio</t>
  </si>
  <si>
    <t>Mysta</t>
  </si>
  <si>
    <t>Cymothoidae</t>
  </si>
  <si>
    <t>Likely omplex of species difficult to assign origins to AAA:158.</t>
  </si>
  <si>
    <t>Littiidae</t>
  </si>
  <si>
    <t>Lottia</t>
  </si>
  <si>
    <t>Tellinoidae</t>
    <phoneticPr fontId="0" type="noConversion"/>
  </si>
  <si>
    <t>Macoma</t>
    <phoneticPr fontId="0" type="noConversion"/>
  </si>
  <si>
    <t>balthica</t>
    <phoneticPr fontId="0" type="noConversion"/>
  </si>
  <si>
    <t>AA, AC,AZ</t>
  </si>
  <si>
    <t>Calanoida</t>
  </si>
  <si>
    <t>Could be the North West Atlantic species or the undescribed or misidentified "Eduardsia sp. of Bodega Bay, California or "Edwardsiella" of Tomales Bay.</t>
  </si>
  <si>
    <t>HMSC Pumphouse</t>
  </si>
  <si>
    <t>white sand macoma</t>
  </si>
  <si>
    <t>Oweniidae</t>
  </si>
  <si>
    <t>mucronata</t>
  </si>
  <si>
    <t>SB</t>
  </si>
  <si>
    <t>flat porcelain crab</t>
  </si>
  <si>
    <t>Pinnotheridae</t>
  </si>
  <si>
    <t>Pinnixa</t>
  </si>
  <si>
    <t>Crangonidae</t>
  </si>
  <si>
    <t>Psammobiidae</t>
  </si>
  <si>
    <t>Sphaerosyllis</t>
  </si>
  <si>
    <t>Majoxiphalus</t>
  </si>
  <si>
    <t>Ctenocalanus</t>
  </si>
  <si>
    <t>abdominalis</t>
  </si>
  <si>
    <t>Syllis</t>
  </si>
  <si>
    <t>Cordylophora</t>
  </si>
  <si>
    <t>crispus</t>
  </si>
  <si>
    <t>Pleustidae</t>
  </si>
  <si>
    <t>Incisocalliope</t>
  </si>
  <si>
    <t>subglaber</t>
  </si>
  <si>
    <t>Proameira</t>
  </si>
  <si>
    <t>Renier, 1804</t>
  </si>
  <si>
    <t>Griffin, 1898</t>
  </si>
  <si>
    <t>YB LOCATION</t>
  </si>
  <si>
    <t>European green crab</t>
  </si>
  <si>
    <t>Boccardia</t>
  </si>
  <si>
    <t>Canalipalpata</t>
  </si>
  <si>
    <t>Terebellidae</t>
  </si>
  <si>
    <t>AA,AC</t>
  </si>
  <si>
    <t>inopinus</t>
  </si>
  <si>
    <t>free living copepods</t>
  </si>
  <si>
    <t>brevisetosa</t>
  </si>
  <si>
    <t>complanata</t>
  </si>
  <si>
    <t>Harmothoe</t>
  </si>
  <si>
    <t>Neomysis</t>
  </si>
  <si>
    <t>mercedis</t>
  </si>
  <si>
    <t>Chordata</t>
  </si>
  <si>
    <t>Aoroides</t>
  </si>
  <si>
    <t>Conrad,1837</t>
  </si>
  <si>
    <t>ecaudata</t>
  </si>
  <si>
    <t>poss. Native</t>
  </si>
  <si>
    <t xml:space="preserve"> = Cancer antennarius Pacific rock crab See Schweitzer &amp; Feldman,2000</t>
  </si>
  <si>
    <t>(Stimpson, 1856)</t>
  </si>
  <si>
    <t>resort</t>
  </si>
  <si>
    <t>Zygonemertes</t>
  </si>
  <si>
    <t>AJ. UniProt http://www.uniprot.org/taxonomy/37644</t>
  </si>
  <si>
    <t>Odostomia</t>
  </si>
  <si>
    <t>Corbicula</t>
  </si>
  <si>
    <t>spinosa</t>
  </si>
  <si>
    <t>Olivella</t>
  </si>
  <si>
    <t>Crassostrea</t>
  </si>
  <si>
    <t>Oithonidae</t>
  </si>
  <si>
    <t>Scoloplos</t>
  </si>
  <si>
    <t>Leitoscoloplos</t>
  </si>
  <si>
    <t>rock louse</t>
  </si>
  <si>
    <t>Limnoridae</t>
  </si>
  <si>
    <t>Evasterias</t>
  </si>
  <si>
    <t>aestuarina</t>
  </si>
  <si>
    <t>Magelona</t>
  </si>
  <si>
    <t>hobsonae</t>
  </si>
  <si>
    <t>lined shore crab</t>
  </si>
  <si>
    <t>aka: albatross aglaja, Steinberg &amp; Jonrs,1960</t>
  </si>
  <si>
    <t>Scleroplax</t>
  </si>
  <si>
    <t>Tubulanidae</t>
  </si>
  <si>
    <t>sitkana</t>
  </si>
  <si>
    <t>A likely species complex.  All Pacific capitellids with European names are suspect because the characters used to separate species are few and poorly verified over their "global" distributions.</t>
  </si>
  <si>
    <t>Membranipora</t>
  </si>
  <si>
    <t>Dorvilleidae</t>
  </si>
  <si>
    <t>derzhavini</t>
  </si>
  <si>
    <t>Ischyroceridae</t>
  </si>
  <si>
    <t>Nannastacidae</t>
  </si>
  <si>
    <t>Cyclopoida</t>
  </si>
  <si>
    <t>Sphaeromatidae</t>
  </si>
  <si>
    <t>Osteroida</t>
  </si>
  <si>
    <t>Polychaeta</t>
  </si>
  <si>
    <t>Capitellida</t>
  </si>
  <si>
    <t>can't find</t>
  </si>
  <si>
    <t>Wecoma</t>
  </si>
  <si>
    <t>port dock 5</t>
  </si>
  <si>
    <t>Bougainvilliidae</t>
  </si>
  <si>
    <t>Garveia</t>
  </si>
  <si>
    <t>AX</t>
  </si>
  <si>
    <t>Corynudae</t>
  </si>
  <si>
    <t>Cordylophoridae</t>
  </si>
  <si>
    <t>SB, Bridge,international pier</t>
  </si>
  <si>
    <t>Berkley &amp; Berkley, 1938</t>
  </si>
  <si>
    <t>aka Cancer magister</t>
  </si>
  <si>
    <t>jordani</t>
  </si>
  <si>
    <t>Wahl Marine</t>
  </si>
  <si>
    <t>Pyramidellidae</t>
  </si>
  <si>
    <t>Oithona</t>
  </si>
  <si>
    <t>Styleidae</t>
  </si>
  <si>
    <t>Botrylloides</t>
  </si>
  <si>
    <t>tunicates</t>
  </si>
  <si>
    <t>YEAR DESCRIBED</t>
    <phoneticPr fontId="0" type="noConversion"/>
  </si>
  <si>
    <t>Bopyridae</t>
  </si>
  <si>
    <t>AC,AJ</t>
  </si>
  <si>
    <t>Skeneidae</t>
  </si>
  <si>
    <t>Triticella</t>
  </si>
  <si>
    <t>Tetrastemmadidae</t>
  </si>
  <si>
    <t>vancouverensis</t>
  </si>
  <si>
    <t>petalum</t>
  </si>
  <si>
    <t>Sort</t>
  </si>
  <si>
    <t>doubful</t>
  </si>
  <si>
    <t>a small piling anemone; previously Haliplanella lineata or H. luciae</t>
  </si>
  <si>
    <t>Tunicata</t>
  </si>
  <si>
    <t>N</t>
  </si>
  <si>
    <t>N (?)</t>
  </si>
  <si>
    <t>Pachygrapsus</t>
  </si>
  <si>
    <t>Archaeomysis</t>
  </si>
  <si>
    <t>grebnitzkii</t>
  </si>
  <si>
    <t>Clinicardium</t>
  </si>
  <si>
    <t>AB,AE,AL</t>
  </si>
  <si>
    <t>Myolda</t>
  </si>
  <si>
    <t>Juga</t>
  </si>
  <si>
    <t>AC,AL</t>
  </si>
  <si>
    <t>J.L.Barnard,1954</t>
  </si>
  <si>
    <t>setacea</t>
  </si>
  <si>
    <t>Distinction of A. bellabella and A. angusta not clear. A angusta is recognized from Japan to S. Cal. Possibly only one species.</t>
  </si>
  <si>
    <t>Stream OIMB</t>
  </si>
  <si>
    <t>Recognized in Yaquina Bay for first time in 2010 but was extirpated and does not seem to  have established.</t>
  </si>
  <si>
    <t>Seen before but records unpublished</t>
  </si>
  <si>
    <t>Eubranchidae</t>
  </si>
  <si>
    <t>Cumanotous</t>
  </si>
  <si>
    <t>soft shelled clam</t>
  </si>
  <si>
    <t>bridge</t>
  </si>
  <si>
    <t>oreintalis</t>
  </si>
  <si>
    <t>WrkLst</t>
  </si>
  <si>
    <t>n</t>
  </si>
  <si>
    <t>Pacific gaper</t>
  </si>
  <si>
    <t>Pilsbry piddock</t>
  </si>
  <si>
    <t>Limnoria</t>
  </si>
  <si>
    <t>Alaska prawn</t>
  </si>
  <si>
    <t>synonym - Schistomeringos annnulata</t>
  </si>
  <si>
    <t>synonym - alba  macrobranchium</t>
  </si>
  <si>
    <t>macrobranchia</t>
  </si>
  <si>
    <t>sickle jackknife clam</t>
  </si>
  <si>
    <t>tube dwelling pea crab</t>
  </si>
  <si>
    <t>Majidae</t>
  </si>
  <si>
    <t>AA,AB,AC</t>
  </si>
  <si>
    <t>pseudorubrovitta</t>
  </si>
  <si>
    <t>fluminea</t>
  </si>
  <si>
    <t>Cardiidae</t>
  </si>
  <si>
    <t>Clinocardium</t>
  </si>
  <si>
    <t>Doris</t>
  </si>
  <si>
    <t>Diastylopsis</t>
  </si>
  <si>
    <t>tenuis</t>
  </si>
  <si>
    <t>rivularis</t>
  </si>
  <si>
    <t>Facelinidae</t>
  </si>
  <si>
    <t>caecoides</t>
  </si>
  <si>
    <t>a sand worm</t>
  </si>
  <si>
    <t>ferruginea</t>
  </si>
  <si>
    <t>Proceraea</t>
  </si>
  <si>
    <t>aka: Scoloplos (Scoloplos) armiger (Müller, 1776)</t>
  </si>
  <si>
    <t>aka: Cistenides granulata (Linnaeus, 1767)</t>
  </si>
  <si>
    <t>Trochidae</t>
  </si>
  <si>
    <t>Harris mud crab</t>
  </si>
  <si>
    <t>Polydora</t>
  </si>
  <si>
    <t>cornuta</t>
  </si>
  <si>
    <t>&lt;2 sp.</t>
  </si>
  <si>
    <t>Cephalaspidea</t>
  </si>
  <si>
    <t>Range expansion?</t>
  </si>
  <si>
    <t>AK,AC,AZ</t>
  </si>
  <si>
    <t>panamensis</t>
  </si>
  <si>
    <t>Pholoidae</t>
  </si>
  <si>
    <t>Pholoides</t>
  </si>
  <si>
    <t>asperus</t>
  </si>
  <si>
    <t>Eulalia</t>
  </si>
  <si>
    <t>Schizoporellidae</t>
  </si>
  <si>
    <t>Mytilicola</t>
  </si>
  <si>
    <t>PARASITE (Saito paper)</t>
  </si>
  <si>
    <t>floats hard substrata</t>
  </si>
  <si>
    <t>CO=Cultured oysters</t>
  </si>
  <si>
    <t>BW=Ballast water</t>
  </si>
  <si>
    <t>SF=Ship fouling</t>
  </si>
  <si>
    <t>Healy &amp; Wells, 1959</t>
  </si>
  <si>
    <t>Pacific giant oyster</t>
  </si>
  <si>
    <t>Leucosolenida</t>
  </si>
  <si>
    <t>Neoamphitrite</t>
  </si>
  <si>
    <t>AM. Rumrill, S 2006. The ecology of the South Slough Estuary: Site profile of the South Slough National Estuarine Research Reserve.  Oregon Department of State Lands, Salem, Oregon, 238 pp.</t>
  </si>
  <si>
    <t>paracitic on gaper clam</t>
  </si>
  <si>
    <t>salmonis</t>
  </si>
  <si>
    <t>brevibranchiata</t>
  </si>
  <si>
    <t>Aoridae</t>
  </si>
  <si>
    <t>SB, Bridge</t>
  </si>
  <si>
    <t>succinea</t>
  </si>
  <si>
    <t xml:space="preserve"> = Neosabellaria cementarium Z117Moore,1906</t>
  </si>
  <si>
    <t>AC, AT</t>
  </si>
  <si>
    <t>years</t>
  </si>
  <si>
    <t>Berkley, 1927</t>
  </si>
  <si>
    <t>Shoemaker,1949</t>
  </si>
  <si>
    <t>columbiana</t>
  </si>
  <si>
    <t xml:space="preserve"> =Hinnites giganeus</t>
  </si>
  <si>
    <t>imbricata</t>
  </si>
  <si>
    <t>aka: Nereis limnicola and Neanthes limnicola</t>
  </si>
  <si>
    <t xml:space="preserve">                                          Unidentified INVERTEBRATES OF YAQUINA &amp; COOS ESTUARIES, OREGON, USA</t>
  </si>
  <si>
    <t>NEA</t>
  </si>
  <si>
    <t>NEP</t>
  </si>
  <si>
    <t>NWA</t>
  </si>
  <si>
    <t>IO</t>
  </si>
  <si>
    <t>NWP</t>
  </si>
  <si>
    <t>parasitologica</t>
  </si>
  <si>
    <t>COMMENTS</t>
  </si>
  <si>
    <t>Potamopyrgus</t>
  </si>
  <si>
    <t>antipodarum</t>
  </si>
  <si>
    <t>Toledo Boat Launch</t>
  </si>
  <si>
    <t>red algae</t>
  </si>
  <si>
    <t xml:space="preserve"> = S. tridentata Southern,1914</t>
  </si>
  <si>
    <t>Berkley &amp; Berkley, 1954</t>
  </si>
  <si>
    <t>Crypto</t>
  </si>
  <si>
    <t xml:space="preserve">As S. unicornis in AB,AE,AF,AO,AZ </t>
  </si>
  <si>
    <t>Orthione</t>
  </si>
  <si>
    <t>Verrill, 1869</t>
  </si>
  <si>
    <t>Stephenson, 1935</t>
  </si>
  <si>
    <t>Phascolosoma</t>
  </si>
  <si>
    <t>Dipolydora</t>
  </si>
  <si>
    <t>cardalia</t>
  </si>
  <si>
    <t>biplicata</t>
  </si>
  <si>
    <t>cockle</t>
  </si>
  <si>
    <t>AC,AD</t>
  </si>
  <si>
    <t>Crustacea</t>
  </si>
  <si>
    <t>Pseudobradya</t>
  </si>
  <si>
    <t>Archaeobalanidae</t>
  </si>
  <si>
    <t>Echinodermata</t>
  </si>
  <si>
    <t>Dendraster</t>
  </si>
  <si>
    <t>excentricus</t>
  </si>
  <si>
    <t>Hartman, 1963</t>
  </si>
  <si>
    <t>Hartman, 1969</t>
  </si>
  <si>
    <t>griffenis</t>
  </si>
  <si>
    <t>Berkley, 1929</t>
  </si>
  <si>
    <t>Notomastus (Clistomastus) H&amp;R50: 1495-5, Jordan's Cove-1. Mud flats.  Identification should to be verified.</t>
  </si>
  <si>
    <t>Arabella (Arabella)</t>
  </si>
  <si>
    <t>Arabella</t>
  </si>
  <si>
    <t>Euzonus</t>
  </si>
  <si>
    <t>Sitka periwinkle</t>
  </si>
  <si>
    <t>Naididae</t>
  </si>
  <si>
    <t>dock shrimp</t>
  </si>
  <si>
    <t>Berkley &amp; Berkley, 1942</t>
  </si>
  <si>
    <t>sp.</t>
  </si>
  <si>
    <t>slim cup shell</t>
  </si>
  <si>
    <t xml:space="preserve"> =Acartia (Acartiura)</t>
  </si>
  <si>
    <t>AC,AD,AK</t>
  </si>
  <si>
    <t>carlottensis</t>
  </si>
  <si>
    <t>Oligochaeta</t>
  </si>
  <si>
    <t>modest alderia, sea slug</t>
  </si>
  <si>
    <t>international pier</t>
  </si>
  <si>
    <t>Pectinoida</t>
  </si>
  <si>
    <t>Described</t>
  </si>
  <si>
    <t>YB Discovery</t>
  </si>
  <si>
    <t>COOS  Discovery</t>
  </si>
  <si>
    <t>AH. WoRMS http://www.marinespecies.org/</t>
  </si>
  <si>
    <t>Mactridae</t>
  </si>
  <si>
    <t>secta</t>
  </si>
  <si>
    <t>Parathalestris</t>
  </si>
  <si>
    <t>Clausocalanidae</t>
  </si>
  <si>
    <t>Clausocalanus</t>
  </si>
  <si>
    <t>Eusyllis</t>
  </si>
  <si>
    <t>Odontosyllis</t>
  </si>
  <si>
    <t>okadai</t>
  </si>
  <si>
    <t>Malmgren, 1867</t>
  </si>
  <si>
    <t>Imajima &amp; Hartman, 1964</t>
  </si>
  <si>
    <t xml:space="preserve"> = Aphelochaeta glandaria AC.  A. mulitifiis (Moore, 1909) of Lights Manual 3rd ed, 1975 (=Tharyx multifilis) was restricted to S. California and may actually be A. glandaris or A. williamsi when identified North of California.</t>
  </si>
  <si>
    <t>This is more likely C. hamata or C. pacifica</t>
  </si>
  <si>
    <t>Annelida</t>
    <phoneticPr fontId="0" type="noConversion"/>
  </si>
  <si>
    <t>Probabaly ok genus but species wrong</t>
  </si>
  <si>
    <t>name can't be true</t>
  </si>
  <si>
    <t>*</t>
  </si>
  <si>
    <t>lamellosa</t>
  </si>
  <si>
    <t>ventuarensis</t>
  </si>
  <si>
    <t>OSU Dock</t>
  </si>
  <si>
    <t>Polyplacophora</t>
  </si>
  <si>
    <t>Chitonida</t>
  </si>
  <si>
    <t>Mopaliidae</t>
  </si>
  <si>
    <t>Metacarcinus</t>
  </si>
  <si>
    <t>furcata furcata</t>
  </si>
  <si>
    <t>Hoplonemertea</t>
  </si>
  <si>
    <t>Annelida</t>
  </si>
  <si>
    <t>TRIANGLE Discovery</t>
  </si>
  <si>
    <t>hudsonica</t>
  </si>
  <si>
    <t>west of bridge</t>
  </si>
  <si>
    <t>Indian ocean</t>
  </si>
  <si>
    <t>productus</t>
  </si>
  <si>
    <t>Tenonia</t>
  </si>
  <si>
    <t>Tergipedidae</t>
  </si>
  <si>
    <t>giant barnacle</t>
  </si>
  <si>
    <t>Asteroidea</t>
  </si>
  <si>
    <t>Rhepoxynius</t>
  </si>
  <si>
    <t>Hiatella</t>
  </si>
  <si>
    <t>arctica</t>
  </si>
  <si>
    <t>Rhabdocoela</t>
  </si>
  <si>
    <t>Protriclad</t>
  </si>
  <si>
    <t>ID'd at</t>
  </si>
  <si>
    <t>RAS</t>
  </si>
  <si>
    <t>gracillis</t>
  </si>
  <si>
    <t>commensal with ghost shrimp</t>
  </si>
  <si>
    <t>marmorata</t>
  </si>
  <si>
    <t>Diastyllidae</t>
  </si>
  <si>
    <t>Sigalion</t>
  </si>
  <si>
    <t>spinosus</t>
  </si>
  <si>
    <t>SB/SF</t>
  </si>
  <si>
    <t>Phyllodocidae</t>
  </si>
  <si>
    <t>Eteone</t>
  </si>
  <si>
    <t>Vereridae</t>
  </si>
  <si>
    <t>Venerupis</t>
  </si>
  <si>
    <t>zonata</t>
  </si>
  <si>
    <t>californiensis</t>
  </si>
  <si>
    <t>Megelonidae</t>
  </si>
  <si>
    <t>Cryptomya</t>
  </si>
  <si>
    <t>a wood-booring gribble</t>
  </si>
  <si>
    <t>nordmanni</t>
  </si>
  <si>
    <t>Pleopsis</t>
  </si>
  <si>
    <t>polyphemoides</t>
  </si>
  <si>
    <t>entomon</t>
  </si>
  <si>
    <t>Polynoidae</t>
  </si>
  <si>
    <t>trossulus</t>
  </si>
  <si>
    <t>AT.  Markham, J.C., A Study of Animals Inhabating Laminarian Holdfasts in Yaquing Bay, 1967, Masters Thesis</t>
  </si>
  <si>
    <t>AU. Zimmerman, Steve PhD Thesis OSU 1973</t>
  </si>
  <si>
    <t>AB,AL,AZ</t>
  </si>
  <si>
    <t>nigropunctata</t>
  </si>
  <si>
    <t>portdock 5</t>
  </si>
  <si>
    <t>fasciata</t>
  </si>
  <si>
    <t>lower bay</t>
  </si>
  <si>
    <t>Trypanosyllis</t>
  </si>
  <si>
    <t>Typosyllis</t>
  </si>
  <si>
    <t>pulchra</t>
  </si>
  <si>
    <t>faba</t>
  </si>
  <si>
    <t>4,5</t>
  </si>
  <si>
    <t>Dana,1852</t>
  </si>
  <si>
    <t>soft benthos, algae holdfast</t>
  </si>
  <si>
    <t>N?</t>
  </si>
  <si>
    <t>CC</t>
  </si>
  <si>
    <t xml:space="preserve">Metacaprella </t>
  </si>
  <si>
    <t>kennerlyi</t>
  </si>
  <si>
    <t>Ramellogammarus</t>
  </si>
  <si>
    <t>(Weckel, 1907)</t>
  </si>
  <si>
    <t>ramellus</t>
  </si>
  <si>
    <t>Circumboreal</t>
  </si>
  <si>
    <t>Offshore marine species - not clearly shallow water.</t>
  </si>
  <si>
    <t>common surf zone shrimp</t>
  </si>
  <si>
    <t xml:space="preserve"> =  Acanthacartia  tonsa</t>
  </si>
  <si>
    <t xml:space="preserve"> =Cancer oregonensis</t>
  </si>
  <si>
    <t>Glebocarcinus</t>
  </si>
  <si>
    <t>Romaleon</t>
  </si>
  <si>
    <t>bristle-bearing ear shell</t>
  </si>
  <si>
    <t>socialis</t>
  </si>
  <si>
    <t>Cossura</t>
  </si>
  <si>
    <t>Polychaeta</t>
    <phoneticPr fontId="0" type="noConversion"/>
  </si>
  <si>
    <t>Aciculata</t>
    <phoneticPr fontId="0" type="noConversion"/>
  </si>
  <si>
    <t>Syllidae</t>
    <phoneticPr fontId="0" type="noConversion"/>
  </si>
  <si>
    <t>Autolytus</t>
    <phoneticPr fontId="0" type="noConversion"/>
  </si>
  <si>
    <t>magnus</t>
    <phoneticPr fontId="0" type="noConversion"/>
  </si>
  <si>
    <t>(Berkley,1923)</t>
    <phoneticPr fontId="0" type="noConversion"/>
  </si>
  <si>
    <t>Newport pier tow</t>
    <phoneticPr fontId="0" type="noConversion"/>
  </si>
  <si>
    <t>water column</t>
    <phoneticPr fontId="0" type="noConversion"/>
  </si>
  <si>
    <t>C</t>
    <phoneticPr fontId="0" type="noConversion"/>
  </si>
  <si>
    <t>trinimial =  Autolytus (Autolytus) magnus (Berkley, 1923)</t>
    <phoneticPr fontId="0" type="noConversion"/>
  </si>
  <si>
    <t>BD. Personal observations Chapman Lab. 2011</t>
    <phoneticPr fontId="0" type="noConversion"/>
  </si>
  <si>
    <t>BD</t>
    <phoneticPr fontId="0" type="noConversion"/>
  </si>
  <si>
    <t>auriformis</t>
  </si>
  <si>
    <t>Corycaeidae</t>
  </si>
  <si>
    <t>AX. Chapman, John: Aquatic Biological Invasions, Biology 421 OSU 2010</t>
  </si>
  <si>
    <t>AAA. Light and Smith Manual 2007 = AI also</t>
  </si>
  <si>
    <t>Kamptozoa</t>
  </si>
  <si>
    <t>Hartman, 1944</t>
  </si>
  <si>
    <t>AZ</t>
  </si>
  <si>
    <t>Scolelepis (Scolelepis)</t>
  </si>
  <si>
    <t>Alvania</t>
  </si>
  <si>
    <t>mysid, opossum shrimp</t>
  </si>
  <si>
    <t>Munnidae</t>
  </si>
  <si>
    <t>claparede</t>
  </si>
  <si>
    <t>Traskorchestia</t>
  </si>
  <si>
    <t>In the HMSC seawater drain channel</t>
  </si>
  <si>
    <t>Invertebrates</t>
  </si>
  <si>
    <t>$</t>
  </si>
  <si>
    <t>SUBSTRATUM</t>
  </si>
  <si>
    <t>ORIGINS</t>
  </si>
  <si>
    <t>Algae and Plants</t>
  </si>
  <si>
    <t>galloprovincialis</t>
  </si>
  <si>
    <t>Cryptosulidae</t>
  </si>
  <si>
    <t>Rissoidae</t>
  </si>
  <si>
    <t>Sabellida</t>
  </si>
  <si>
    <t>Cumacea</t>
  </si>
  <si>
    <t>tubicola</t>
  </si>
  <si>
    <t>hairy hermit crab</t>
  </si>
  <si>
    <t>YB Recognition</t>
  </si>
  <si>
    <t>COOS Recognition</t>
  </si>
  <si>
    <t xml:space="preserve">TRIANGLE Recognition </t>
  </si>
  <si>
    <t>edwardsi</t>
  </si>
  <si>
    <t>lewisii</t>
  </si>
  <si>
    <t>Euspira</t>
  </si>
  <si>
    <t>(Gould, 1847)</t>
  </si>
  <si>
    <t>Rare in Yaquina Bay</t>
  </si>
  <si>
    <t>Betapista</t>
  </si>
  <si>
    <t>dekkerae</t>
  </si>
  <si>
    <t>Zirfaea</t>
  </si>
  <si>
    <t>inermis</t>
  </si>
  <si>
    <t>Ostracoda</t>
  </si>
  <si>
    <t>Maxillopoda/Copepoda</t>
  </si>
  <si>
    <t>Uromunna</t>
  </si>
  <si>
    <t>savignyi</t>
  </si>
  <si>
    <t>aka: Leptochelia dubia</t>
  </si>
  <si>
    <t>Tanaidae</t>
  </si>
  <si>
    <t>Sinelobus</t>
  </si>
  <si>
    <t>CO,SF,BW</t>
  </si>
  <si>
    <t>AAC, AZ</t>
  </si>
  <si>
    <t>AAC. Bosworth 1984</t>
  </si>
  <si>
    <t>AA,AC,AD,AZ</t>
    <phoneticPr fontId="0" type="noConversion"/>
  </si>
  <si>
    <t>Phoxocephalidae</t>
  </si>
  <si>
    <t>Audouin &amp; Milne Edwards, 1934</t>
  </si>
  <si>
    <t>Intro</t>
  </si>
  <si>
    <t>CumC</t>
  </si>
  <si>
    <t>CumI</t>
  </si>
  <si>
    <t>CumN</t>
  </si>
  <si>
    <t>%introduced</t>
  </si>
  <si>
    <t>Coe, 1901</t>
  </si>
  <si>
    <t>Bridge</t>
  </si>
  <si>
    <t>sea spiders</t>
  </si>
  <si>
    <t>Mysida</t>
  </si>
  <si>
    <t>Teredinidae</t>
  </si>
  <si>
    <t>Bankia</t>
  </si>
  <si>
    <t>Harpacticoida</t>
  </si>
  <si>
    <t>Hand, 1956</t>
  </si>
  <si>
    <t>Dorvillea</t>
  </si>
  <si>
    <t>Watersiporidae</t>
  </si>
  <si>
    <t>Sacoglossa</t>
  </si>
  <si>
    <t>Myidae</t>
  </si>
  <si>
    <t>vulgaris</t>
  </si>
  <si>
    <t>Dyastylidae</t>
  </si>
  <si>
    <t>pulple olive</t>
  </si>
  <si>
    <t>Kylin</t>
  </si>
  <si>
    <t>Notomastus (Clistomastus)</t>
  </si>
  <si>
    <t>Exogone (Exogone)</t>
  </si>
  <si>
    <t>Exogone</t>
  </si>
  <si>
    <t>Acartia (Acanthacartia)</t>
  </si>
  <si>
    <t>Acartia (Arcartiura)- not in Yaquina Bay, see Jeff Cordell</t>
  </si>
  <si>
    <t>Calliopiella pratti</t>
  </si>
  <si>
    <t>In Sargassum</t>
  </si>
  <si>
    <t>Barnard 1954</t>
  </si>
  <si>
    <t>OH50, AC,AT,AZ</t>
  </si>
  <si>
    <t>Pionosyllis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</si>
</sst>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"/>
  </numFmts>
  <fonts count="27">
    <font>
      <sz val="10"/>
      <name val="Arial"/>
    </font>
    <font>
      <sz val="10"/>
      <name val="Arial"/>
    </font>
    <font>
      <sz val="10"/>
      <color indexed="10"/>
      <name val="Arial"/>
    </font>
    <font>
      <b/>
      <i/>
      <sz val="10"/>
      <name val="Arial"/>
    </font>
    <font>
      <sz val="8"/>
      <name val="Arial"/>
    </font>
    <font>
      <sz val="10"/>
      <name val="Times New Roman"/>
    </font>
    <font>
      <b/>
      <i/>
      <sz val="10"/>
      <color indexed="10"/>
      <name val="Arial"/>
    </font>
    <font>
      <sz val="8"/>
      <name val="Verdana"/>
      <family val="2"/>
    </font>
    <font>
      <b/>
      <sz val="10"/>
      <color indexed="10"/>
      <name val="Arial"/>
    </font>
    <font>
      <sz val="10"/>
      <name val="Arial"/>
    </font>
    <font>
      <sz val="10"/>
      <color indexed="10"/>
      <name val="Arial"/>
    </font>
    <font>
      <b/>
      <i/>
      <sz val="10"/>
      <color indexed="10"/>
      <name val="Arial"/>
    </font>
    <font>
      <b/>
      <i/>
      <sz val="11"/>
      <name val="Arial"/>
    </font>
    <font>
      <sz val="10"/>
      <name val="Arial"/>
    </font>
    <font>
      <sz val="11"/>
      <name val="Calibri"/>
      <family val="2"/>
    </font>
    <font>
      <sz val="10"/>
      <name val="Arial"/>
    </font>
    <font>
      <b/>
      <sz val="10"/>
      <name val="Arial"/>
    </font>
    <font>
      <sz val="10"/>
      <name val="Arial"/>
    </font>
    <font>
      <i/>
      <sz val="10"/>
      <name val="Arial"/>
    </font>
    <font>
      <sz val="12"/>
      <name val="Arial"/>
    </font>
    <font>
      <sz val="10"/>
      <color indexed="14"/>
      <name val="Arial"/>
    </font>
    <font>
      <b/>
      <sz val="14"/>
      <name val="Arial"/>
    </font>
    <font>
      <sz val="10"/>
      <name val="Arial"/>
    </font>
    <font>
      <sz val="10"/>
      <name val="Calibri"/>
      <family val="2"/>
    </font>
    <font>
      <b/>
      <i/>
      <sz val="10"/>
      <name val="Arial"/>
    </font>
    <font>
      <b/>
      <sz val="12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95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/>
    <xf numFmtId="0" fontId="6" fillId="0" borderId="0" xfId="0" applyFont="1"/>
    <xf numFmtId="2" fontId="2" fillId="0" borderId="0" xfId="0" applyNumberFormat="1" applyFont="1"/>
    <xf numFmtId="0" fontId="2" fillId="0" borderId="0" xfId="0" applyFont="1" applyFill="1"/>
    <xf numFmtId="0" fontId="8" fillId="0" borderId="0" xfId="0" applyFont="1" applyFill="1"/>
    <xf numFmtId="0" fontId="10" fillId="0" borderId="0" xfId="0" applyFont="1"/>
    <xf numFmtId="0" fontId="11" fillId="0" borderId="0" xfId="0" applyFont="1"/>
    <xf numFmtId="0" fontId="10" fillId="0" borderId="0" xfId="0" applyFont="1" applyFill="1"/>
    <xf numFmtId="0" fontId="1" fillId="0" borderId="0" xfId="0" applyFont="1"/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/>
    <xf numFmtId="0" fontId="14" fillId="0" borderId="0" xfId="0" applyFont="1" applyFill="1" applyAlignment="1">
      <alignment horizontal="left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/>
    <xf numFmtId="0" fontId="17" fillId="0" borderId="0" xfId="0" applyFont="1" applyFill="1"/>
    <xf numFmtId="2" fontId="9" fillId="0" borderId="0" xfId="0" applyNumberFormat="1" applyFont="1"/>
    <xf numFmtId="0" fontId="1" fillId="0" borderId="0" xfId="0" applyFont="1" applyFill="1"/>
    <xf numFmtId="0" fontId="18" fillId="0" borderId="0" xfId="1" applyFont="1" applyFill="1"/>
    <xf numFmtId="0" fontId="0" fillId="0" borderId="0" xfId="0" applyFont="1" applyFill="1"/>
    <xf numFmtId="0" fontId="0" fillId="0" borderId="0" xfId="0" applyFont="1"/>
    <xf numFmtId="0" fontId="16" fillId="0" borderId="0" xfId="0" applyFont="1"/>
    <xf numFmtId="0" fontId="0" fillId="0" borderId="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Fill="1" applyAlignment="1"/>
    <xf numFmtId="0" fontId="14" fillId="0" borderId="0" xfId="0" applyFont="1" applyFill="1" applyAlignment="1"/>
    <xf numFmtId="0" fontId="19" fillId="0" borderId="0" xfId="0" applyFont="1" applyAlignment="1"/>
    <xf numFmtId="0" fontId="0" fillId="0" borderId="0" xfId="0" applyAlignment="1"/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1" applyFont="1" applyFill="1" applyAlignment="1">
      <alignment horizontal="left"/>
    </xf>
    <xf numFmtId="0" fontId="0" fillId="0" borderId="0" xfId="0" applyFill="1" applyAlignment="1"/>
    <xf numFmtId="0" fontId="20" fillId="0" borderId="0" xfId="0" applyFont="1" applyFill="1"/>
    <xf numFmtId="0" fontId="20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0" fillId="0" borderId="0" xfId="0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/>
    <xf numFmtId="0" fontId="18" fillId="0" borderId="0" xfId="0" applyFont="1"/>
    <xf numFmtId="168" fontId="2" fillId="0" borderId="0" xfId="0" applyNumberFormat="1" applyFont="1"/>
    <xf numFmtId="1" fontId="2" fillId="0" borderId="0" xfId="0" applyNumberFormat="1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/>
    <xf numFmtId="0" fontId="24" fillId="0" borderId="0" xfId="0" applyFont="1"/>
    <xf numFmtId="1" fontId="0" fillId="0" borderId="0" xfId="0" applyNumberFormat="1"/>
    <xf numFmtId="2" fontId="0" fillId="0" borderId="0" xfId="0" applyNumberFormat="1"/>
    <xf numFmtId="0" fontId="25" fillId="0" borderId="0" xfId="0" applyFont="1" applyAlignment="1">
      <alignment wrapText="1"/>
    </xf>
    <xf numFmtId="1" fontId="9" fillId="0" borderId="0" xfId="0" applyNumberFormat="1" applyFont="1"/>
    <xf numFmtId="1" fontId="0" fillId="0" borderId="0" xfId="0" applyNumberFormat="1" applyFont="1"/>
    <xf numFmtId="0" fontId="26" fillId="0" borderId="0" xfId="0" applyFont="1"/>
    <xf numFmtId="0" fontId="21" fillId="0" borderId="0" xfId="0" applyFont="1" applyAlignment="1">
      <alignment wrapText="1"/>
    </xf>
  </cellXfs>
  <cellStyles count="2">
    <cellStyle name="Normal" xfId="0" builtinId="0"/>
    <cellStyle name="Normal_master list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9223236247987"/>
          <c:y val="0.0644067263583104"/>
          <c:w val="0.834950961540171"/>
          <c:h val="0.752541750081311"/>
        </c:manualLayout>
      </c:layout>
      <c:scatterChart>
        <c:scatterStyle val="lineMarker"/>
        <c:ser>
          <c:idx val="0"/>
          <c:order val="0"/>
          <c:tx>
            <c:strRef>
              <c:f>'master list'!$BF$6</c:f>
              <c:strCache>
                <c:ptCount val="1"/>
                <c:pt idx="0">
                  <c:v>Crypto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'master list'!$BD$7:$BD$32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xVal>
          <c:yVal>
            <c:numRef>
              <c:f>'master list'!$BF$7:$BF$32</c:f>
              <c:numCache>
                <c:formatCode>General</c:formatCode>
                <c:ptCount val="26"/>
                <c:pt idx="0">
                  <c:v>3.0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2.0</c:v>
                </c:pt>
                <c:pt idx="6">
                  <c:v>0.0</c:v>
                </c:pt>
                <c:pt idx="7">
                  <c:v>1.0</c:v>
                </c:pt>
                <c:pt idx="8">
                  <c:v>1.0</c:v>
                </c:pt>
                <c:pt idx="9">
                  <c:v>4.0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0.0</c:v>
                </c:pt>
                <c:pt idx="24">
                  <c:v>0.0</c:v>
                </c:pt>
                <c:pt idx="25">
                  <c:v>2.0</c:v>
                </c:pt>
              </c:numCache>
            </c:numRef>
          </c:yVal>
        </c:ser>
        <c:ser>
          <c:idx val="1"/>
          <c:order val="1"/>
          <c:tx>
            <c:strRef>
              <c:f>'master list'!$BG$6</c:f>
              <c:strCache>
                <c:ptCount val="1"/>
                <c:pt idx="0">
                  <c:v>Intro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'master list'!$BD$7:$BD$32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xVal>
          <c:yVal>
            <c:numRef>
              <c:f>'master list'!$BG$7:$BG$32</c:f>
              <c:numCache>
                <c:formatCode>General</c:formatCode>
                <c:ptCount val="26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1.0</c:v>
                </c:pt>
                <c:pt idx="21">
                  <c:v>0.0</c:v>
                </c:pt>
                <c:pt idx="22">
                  <c:v>0.0</c:v>
                </c:pt>
                <c:pt idx="23">
                  <c:v>1.0</c:v>
                </c:pt>
                <c:pt idx="24">
                  <c:v>0.0</c:v>
                </c:pt>
                <c:pt idx="25">
                  <c:v>0.0</c:v>
                </c:pt>
              </c:numCache>
            </c:numRef>
          </c:yVal>
        </c:ser>
        <c:ser>
          <c:idx val="2"/>
          <c:order val="2"/>
          <c:tx>
            <c:strRef>
              <c:f>'master list'!$BH$6</c:f>
              <c:strCache>
                <c:ptCount val="1"/>
                <c:pt idx="0">
                  <c:v>Native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'master list'!$BD$7:$BD$32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xVal>
          <c:yVal>
            <c:numRef>
              <c:f>'master list'!$BH$7:$BH$32</c:f>
              <c:numCache>
                <c:formatCode>General</c:formatCode>
                <c:ptCount val="26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2.0</c:v>
                </c:pt>
                <c:pt idx="7">
                  <c:v>0.0</c:v>
                </c:pt>
                <c:pt idx="8">
                  <c:v>1.0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3.0</c:v>
                </c:pt>
                <c:pt idx="13">
                  <c:v>0.0</c:v>
                </c:pt>
                <c:pt idx="14">
                  <c:v>0.0</c:v>
                </c:pt>
                <c:pt idx="15">
                  <c:v>2.0</c:v>
                </c:pt>
                <c:pt idx="16">
                  <c:v>0.0</c:v>
                </c:pt>
                <c:pt idx="17">
                  <c:v>2.0</c:v>
                </c:pt>
                <c:pt idx="18">
                  <c:v>2.0</c:v>
                </c:pt>
                <c:pt idx="19">
                  <c:v>3.0</c:v>
                </c:pt>
                <c:pt idx="20">
                  <c:v>2.0</c:v>
                </c:pt>
                <c:pt idx="21">
                  <c:v>2.0</c:v>
                </c:pt>
                <c:pt idx="22">
                  <c:v>0.0</c:v>
                </c:pt>
                <c:pt idx="23">
                  <c:v>3.0</c:v>
                </c:pt>
                <c:pt idx="24">
                  <c:v>3.0</c:v>
                </c:pt>
                <c:pt idx="25">
                  <c:v>1.0</c:v>
                </c:pt>
              </c:numCache>
            </c:numRef>
          </c:yVal>
        </c:ser>
        <c:axId val="575365848"/>
        <c:axId val="575369432"/>
      </c:scatterChart>
      <c:valAx>
        <c:axId val="575365848"/>
        <c:scaling>
          <c:orientation val="minMax"/>
          <c:max val="2010.0"/>
          <c:min val="1755.0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369432"/>
        <c:crosses val="autoZero"/>
        <c:crossBetween val="midCat"/>
        <c:majorUnit val="25.0"/>
      </c:valAx>
      <c:valAx>
        <c:axId val="575369432"/>
        <c:scaling>
          <c:orientation val="minMax"/>
          <c:max val="4.0"/>
          <c:min val="0.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Algae and Plants / Decade</a:t>
                </a:r>
              </a:p>
            </c:rich>
          </c:tx>
          <c:layout>
            <c:manualLayout>
              <c:xMode val="edge"/>
              <c:yMode val="edge"/>
              <c:x val="0.033195020746888"/>
              <c:y val="0.23918628492049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365848"/>
        <c:crosses val="autoZero"/>
        <c:crossBetween val="midCat"/>
        <c:majorUnit val="1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7634854771784"/>
          <c:y val="0.916032938630763"/>
          <c:w val="0.497925311203319"/>
          <c:h val="0.0610689694322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39269251135699"/>
          <c:y val="0.0711742844668988"/>
          <c:w val="0.808218277082579"/>
          <c:h val="0.814945557145991"/>
        </c:manualLayout>
      </c:layout>
      <c:scatterChart>
        <c:scatterStyle val="lineMarker"/>
        <c:ser>
          <c:idx val="0"/>
          <c:order val="0"/>
          <c:tx>
            <c:strRef>
              <c:f>'master list'!$AU$6</c:f>
              <c:strCache>
                <c:ptCount val="1"/>
                <c:pt idx="0">
                  <c:v>%New Intro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'master list'!$AG$7:$AG$32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xVal>
          <c:yVal>
            <c:numRef>
              <c:f>'master list'!$AU$7:$AU$32</c:f>
              <c:numCache>
                <c:formatCode>0.00</c:formatCode>
                <c:ptCount val="2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0.0102827763496144</c:v>
                </c:pt>
                <c:pt idx="20">
                  <c:v>0.0102827763496144</c:v>
                </c:pt>
                <c:pt idx="21">
                  <c:v>0.012853470437018</c:v>
                </c:pt>
                <c:pt idx="22">
                  <c:v>0.06426735218509</c:v>
                </c:pt>
                <c:pt idx="23">
                  <c:v>0.0822622107969151</c:v>
                </c:pt>
                <c:pt idx="24">
                  <c:v>0.107969151670951</c:v>
                </c:pt>
                <c:pt idx="25">
                  <c:v>0.115681233933162</c:v>
                </c:pt>
              </c:numCache>
            </c:numRef>
          </c:yVal>
        </c:ser>
        <c:ser>
          <c:idx val="1"/>
          <c:order val="1"/>
          <c:tx>
            <c:v>%New Intro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1"/>
            <c:dispEq val="1"/>
            <c:trendlineLbl>
              <c:layout>
                <c:manualLayout>
                  <c:x val="-0.265075869422572"/>
                  <c:y val="0.232620320855615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% Intro = 2E-44e</a:t>
                    </a:r>
                    <a:r>
                      <a:rPr lang="en-US" sz="1000" b="0" i="0" u="none" strike="noStrike" baseline="3000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0.0495*year</a:t>
                    </a:r>
                    <a:endParaRPr lang="en-US" sz="12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endParaRP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R</a:t>
                    </a:r>
                    <a:r>
                      <a:rPr lang="en-US" sz="1000" b="0" i="0" u="none" strike="noStrike" baseline="3000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</a:t>
                    </a: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= 0.96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'master list'!$AG$7:$AG$32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xVal>
          <c:yVal>
            <c:numRef>
              <c:f>'master list'!$AV$7:$AV$32</c:f>
              <c:numCache>
                <c:formatCode>General</c:formatCode>
                <c:ptCount val="26"/>
                <c:pt idx="14" formatCode="0.00">
                  <c:v>0.0</c:v>
                </c:pt>
                <c:pt idx="15" formatCode="0.00">
                  <c:v>0.0</c:v>
                </c:pt>
                <c:pt idx="16" formatCode="0.00">
                  <c:v>0.0</c:v>
                </c:pt>
                <c:pt idx="17" formatCode="0.00">
                  <c:v>0.0</c:v>
                </c:pt>
                <c:pt idx="18" formatCode="0.00">
                  <c:v>0.0</c:v>
                </c:pt>
                <c:pt idx="19" formatCode="0.00">
                  <c:v>0.0102827763496144</c:v>
                </c:pt>
                <c:pt idx="20" formatCode="0.00">
                  <c:v>0.0102827763496144</c:v>
                </c:pt>
                <c:pt idx="21" formatCode="0.00">
                  <c:v>0.012853470437018</c:v>
                </c:pt>
                <c:pt idx="22" formatCode="0.00">
                  <c:v>0.06426735218509</c:v>
                </c:pt>
                <c:pt idx="23" formatCode="0.00">
                  <c:v>0.0822622107969151</c:v>
                </c:pt>
                <c:pt idx="24" formatCode="0.00">
                  <c:v>0.107969151670951</c:v>
                </c:pt>
                <c:pt idx="25" formatCode="0.00">
                  <c:v>0.115681233933162</c:v>
                </c:pt>
              </c:numCache>
            </c:numRef>
          </c:yVal>
        </c:ser>
        <c:axId val="574840952"/>
        <c:axId val="574901128"/>
      </c:scatterChart>
      <c:valAx>
        <c:axId val="574840952"/>
        <c:scaling>
          <c:orientation val="minMax"/>
          <c:max val="2010.0"/>
          <c:min val="1755.0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901128"/>
        <c:crosses val="autoZero"/>
        <c:crossBetween val="midCat"/>
        <c:majorUnit val="25.0"/>
      </c:valAx>
      <c:valAx>
        <c:axId val="574901128"/>
        <c:scaling>
          <c:orientation val="minMax"/>
          <c:max val="0.3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Introduced Coos Bay Invertebrates</a:t>
                </a:r>
              </a:p>
            </c:rich>
          </c:tx>
          <c:layout>
            <c:manualLayout>
              <c:xMode val="edge"/>
              <c:yMode val="edge"/>
              <c:x val="0.03125"/>
              <c:y val="0.1818182327209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8409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 orientation="landscape" horizontalDpi="200" verticalDpi="200" copies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3378692213792"/>
          <c:y val="0.0687284935061557"/>
          <c:w val="0.811791832633482"/>
          <c:h val="0.75601342856771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1"/>
            <c:dispEq val="1"/>
            <c:trendlineLbl>
              <c:layout>
                <c:manualLayout>
                  <c:x val="-0.213691680790134"/>
                  <c:y val="0.206185940007004"/>
                </c:manualLayout>
              </c:layout>
              <c:tx>
                <c:rich>
                  <a:bodyPr/>
                  <a:lstStyle/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2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Introducitons = 9E-42e</a:t>
                    </a:r>
                    <a:r>
                      <a:rPr lang="en-US" sz="1025" b="0" i="0" u="none" strike="noStrike" baseline="3000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0.0495*year</a:t>
                    </a:r>
                    <a:endParaRPr lang="en-US" sz="1025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endParaRPr>
                  </a:p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25" b="1" i="1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r</a:t>
                    </a:r>
                    <a:r>
                      <a:rPr lang="en-US" sz="1025" b="0" i="0" u="none" strike="noStrike" baseline="3000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</a:t>
                    </a:r>
                    <a:r>
                      <a:rPr lang="en-US" sz="102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= 0.96</a:t>
                    </a: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'master list'!$AG$21:$AG$32</c:f>
              <c:numCache>
                <c:formatCode>General</c:formatCode>
                <c:ptCount val="12"/>
                <c:pt idx="0">
                  <c:v>1895.0</c:v>
                </c:pt>
                <c:pt idx="1">
                  <c:v>1905.0</c:v>
                </c:pt>
                <c:pt idx="2">
                  <c:v>1915.0</c:v>
                </c:pt>
                <c:pt idx="3">
                  <c:v>1925.0</c:v>
                </c:pt>
                <c:pt idx="4">
                  <c:v>1935.0</c:v>
                </c:pt>
                <c:pt idx="5">
                  <c:v>1945.0</c:v>
                </c:pt>
                <c:pt idx="6">
                  <c:v>1955.0</c:v>
                </c:pt>
                <c:pt idx="7">
                  <c:v>1965.0</c:v>
                </c:pt>
                <c:pt idx="8">
                  <c:v>1975.0</c:v>
                </c:pt>
                <c:pt idx="9">
                  <c:v>1985.0</c:v>
                </c:pt>
                <c:pt idx="10">
                  <c:v>1995.0</c:v>
                </c:pt>
                <c:pt idx="11">
                  <c:v>2005.0</c:v>
                </c:pt>
              </c:numCache>
            </c:numRef>
          </c:xVal>
          <c:yVal>
            <c:numRef>
              <c:f>'master list'!$AS$21:$AS$32</c:f>
              <c:numCache>
                <c:formatCode>General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4.0</c:v>
                </c:pt>
                <c:pt idx="6">
                  <c:v>4.0</c:v>
                </c:pt>
                <c:pt idx="7">
                  <c:v>5.0</c:v>
                </c:pt>
                <c:pt idx="8">
                  <c:v>25.0</c:v>
                </c:pt>
                <c:pt idx="9">
                  <c:v>32.0</c:v>
                </c:pt>
                <c:pt idx="10">
                  <c:v>42.0</c:v>
                </c:pt>
                <c:pt idx="11">
                  <c:v>45.0</c:v>
                </c:pt>
              </c:numCache>
            </c:numRef>
          </c:yVal>
        </c:ser>
        <c:axId val="574969096"/>
        <c:axId val="574621288"/>
      </c:scatterChart>
      <c:valAx>
        <c:axId val="574969096"/>
        <c:scaling>
          <c:orientation val="minMax"/>
          <c:max val="2010.0"/>
          <c:min val="1895.0"/>
        </c:scaling>
        <c:axPos val="b"/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Decades</a:t>
                </a:r>
              </a:p>
            </c:rich>
          </c:tx>
          <c:layout>
            <c:manualLayout>
              <c:xMode val="edge"/>
              <c:yMode val="edge"/>
              <c:x val="0.484497141345704"/>
              <c:y val="0.9020629380090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621288"/>
        <c:crosses val="autoZero"/>
        <c:crossBetween val="midCat"/>
        <c:majorUnit val="10.0"/>
      </c:valAx>
      <c:valAx>
        <c:axId val="574621288"/>
        <c:scaling>
          <c:orientation val="minMax"/>
          <c:max val="140.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Species</a:t>
                </a:r>
              </a:p>
            </c:rich>
          </c:tx>
          <c:layout>
            <c:manualLayout>
              <c:xMode val="edge"/>
              <c:yMode val="edge"/>
              <c:x val="0.0329457364341085"/>
              <c:y val="0.36597992261276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9690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 orientation="landscape" horizontalDpi="200" verticalDpi="20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9488921018523"/>
          <c:y val="0.0612243881131947"/>
          <c:w val="0.839415061142006"/>
          <c:h val="0.775508916100466"/>
        </c:manualLayout>
      </c:layout>
      <c:scatterChart>
        <c:scatterStyle val="lineMarker"/>
        <c:ser>
          <c:idx val="0"/>
          <c:order val="0"/>
          <c:tx>
            <c:strRef>
              <c:f>'master list'!$BI$6</c:f>
              <c:strCache>
                <c:ptCount val="1"/>
                <c:pt idx="0">
                  <c:v>CumC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'master list'!$BD$7:$BD$32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xVal>
          <c:yVal>
            <c:numRef>
              <c:f>'master list'!$BI$7:$BI$32</c:f>
              <c:numCache>
                <c:formatCode>General</c:formatCode>
                <c:ptCount val="26"/>
                <c:pt idx="0">
                  <c:v>3.0</c:v>
                </c:pt>
                <c:pt idx="1">
                  <c:v>3.0</c:v>
                </c:pt>
                <c:pt idx="2">
                  <c:v>3.0</c:v>
                </c:pt>
                <c:pt idx="3">
                  <c:v>3.0</c:v>
                </c:pt>
                <c:pt idx="4">
                  <c:v>3.0</c:v>
                </c:pt>
                <c:pt idx="5">
                  <c:v>5.0</c:v>
                </c:pt>
                <c:pt idx="6">
                  <c:v>5.0</c:v>
                </c:pt>
                <c:pt idx="7">
                  <c:v>6.0</c:v>
                </c:pt>
                <c:pt idx="8">
                  <c:v>7.0</c:v>
                </c:pt>
                <c:pt idx="9">
                  <c:v>11.0</c:v>
                </c:pt>
                <c:pt idx="10">
                  <c:v>11.0</c:v>
                </c:pt>
                <c:pt idx="11">
                  <c:v>11.0</c:v>
                </c:pt>
                <c:pt idx="12">
                  <c:v>11.0</c:v>
                </c:pt>
                <c:pt idx="13">
                  <c:v>11.0</c:v>
                </c:pt>
                <c:pt idx="14">
                  <c:v>12.0</c:v>
                </c:pt>
                <c:pt idx="15">
                  <c:v>12.0</c:v>
                </c:pt>
                <c:pt idx="16">
                  <c:v>12.0</c:v>
                </c:pt>
                <c:pt idx="17">
                  <c:v>12.0</c:v>
                </c:pt>
                <c:pt idx="18">
                  <c:v>12.0</c:v>
                </c:pt>
                <c:pt idx="19">
                  <c:v>13.0</c:v>
                </c:pt>
                <c:pt idx="20">
                  <c:v>14.0</c:v>
                </c:pt>
                <c:pt idx="21">
                  <c:v>15.0</c:v>
                </c:pt>
                <c:pt idx="22">
                  <c:v>16.0</c:v>
                </c:pt>
                <c:pt idx="23">
                  <c:v>16.0</c:v>
                </c:pt>
                <c:pt idx="24">
                  <c:v>16.0</c:v>
                </c:pt>
                <c:pt idx="25">
                  <c:v>18.0</c:v>
                </c:pt>
              </c:numCache>
            </c:numRef>
          </c:yVal>
        </c:ser>
        <c:ser>
          <c:idx val="1"/>
          <c:order val="1"/>
          <c:tx>
            <c:strRef>
              <c:f>'master list'!$BJ$6</c:f>
              <c:strCache>
                <c:ptCount val="1"/>
                <c:pt idx="0">
                  <c:v>CumI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'master list'!$BD$7:$BD$32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xVal>
          <c:yVal>
            <c:numRef>
              <c:f>'master list'!$BJ$7:$BJ$32</c:f>
              <c:numCache>
                <c:formatCode>General</c:formatCode>
                <c:ptCount val="2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2.0</c:v>
                </c:pt>
                <c:pt idx="6">
                  <c:v>2.0</c:v>
                </c:pt>
                <c:pt idx="7">
                  <c:v>3.0</c:v>
                </c:pt>
                <c:pt idx="8">
                  <c:v>3.0</c:v>
                </c:pt>
                <c:pt idx="9">
                  <c:v>3.0</c:v>
                </c:pt>
                <c:pt idx="10">
                  <c:v>3.0</c:v>
                </c:pt>
                <c:pt idx="11">
                  <c:v>3.0</c:v>
                </c:pt>
                <c:pt idx="12">
                  <c:v>3.0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7.0</c:v>
                </c:pt>
                <c:pt idx="19">
                  <c:v>7.0</c:v>
                </c:pt>
                <c:pt idx="20">
                  <c:v>8.0</c:v>
                </c:pt>
                <c:pt idx="21">
                  <c:v>8.0</c:v>
                </c:pt>
                <c:pt idx="22">
                  <c:v>8.0</c:v>
                </c:pt>
                <c:pt idx="23">
                  <c:v>9.0</c:v>
                </c:pt>
                <c:pt idx="24">
                  <c:v>9.0</c:v>
                </c:pt>
                <c:pt idx="25">
                  <c:v>9.0</c:v>
                </c:pt>
              </c:numCache>
            </c:numRef>
          </c:yVal>
        </c:ser>
        <c:ser>
          <c:idx val="2"/>
          <c:order val="2"/>
          <c:tx>
            <c:strRef>
              <c:f>'master list'!$BK$6</c:f>
              <c:strCache>
                <c:ptCount val="1"/>
                <c:pt idx="0">
                  <c:v>CumN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'master list'!$BD$7:$BD$32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xVal>
          <c:yVal>
            <c:numRef>
              <c:f>'master list'!$BK$7:$BK$32</c:f>
              <c:numCache>
                <c:formatCode>General</c:formatCode>
                <c:ptCount val="2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3.0</c:v>
                </c:pt>
                <c:pt idx="7">
                  <c:v>3.0</c:v>
                </c:pt>
                <c:pt idx="8">
                  <c:v>4.0</c:v>
                </c:pt>
                <c:pt idx="9">
                  <c:v>5.0</c:v>
                </c:pt>
                <c:pt idx="10">
                  <c:v>5.0</c:v>
                </c:pt>
                <c:pt idx="11">
                  <c:v>5.0</c:v>
                </c:pt>
                <c:pt idx="12">
                  <c:v>8.0</c:v>
                </c:pt>
                <c:pt idx="13">
                  <c:v>8.0</c:v>
                </c:pt>
                <c:pt idx="14">
                  <c:v>8.0</c:v>
                </c:pt>
                <c:pt idx="15">
                  <c:v>10.0</c:v>
                </c:pt>
                <c:pt idx="16">
                  <c:v>10.0</c:v>
                </c:pt>
                <c:pt idx="17">
                  <c:v>12.0</c:v>
                </c:pt>
                <c:pt idx="18">
                  <c:v>14.0</c:v>
                </c:pt>
                <c:pt idx="19">
                  <c:v>17.0</c:v>
                </c:pt>
                <c:pt idx="20">
                  <c:v>19.0</c:v>
                </c:pt>
                <c:pt idx="21">
                  <c:v>21.0</c:v>
                </c:pt>
                <c:pt idx="22">
                  <c:v>21.0</c:v>
                </c:pt>
                <c:pt idx="23">
                  <c:v>24.0</c:v>
                </c:pt>
                <c:pt idx="24">
                  <c:v>27.0</c:v>
                </c:pt>
                <c:pt idx="25">
                  <c:v>28.0</c:v>
                </c:pt>
              </c:numCache>
            </c:numRef>
          </c:yVal>
        </c:ser>
        <c:axId val="574424648"/>
        <c:axId val="574488584"/>
      </c:scatterChart>
      <c:valAx>
        <c:axId val="574424648"/>
        <c:scaling>
          <c:orientation val="minMax"/>
          <c:max val="2010.0"/>
          <c:min val="1750.0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488584"/>
        <c:crosses val="autoZero"/>
        <c:crossBetween val="midCat"/>
        <c:majorUnit val="20.0"/>
      </c:valAx>
      <c:valAx>
        <c:axId val="57448858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Algae and Plants</a:t>
                </a:r>
              </a:p>
            </c:rich>
          </c:tx>
          <c:layout>
            <c:manualLayout>
              <c:xMode val="edge"/>
              <c:yMode val="edge"/>
              <c:x val="0.0332639982502187"/>
              <c:y val="0.242346938775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4246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0000656167979"/>
          <c:y val="0.918367346938776"/>
          <c:w val="0.452084208223972"/>
          <c:h val="0.056122448979591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30750605326877"/>
          <c:y val="0.0716724445298058"/>
          <c:w val="0.808716707021792"/>
          <c:h val="0.747441207239404"/>
        </c:manualLayout>
      </c:layout>
      <c:scatterChart>
        <c:scatterStyle val="lineMarker"/>
        <c:ser>
          <c:idx val="0"/>
          <c:order val="0"/>
          <c:tx>
            <c:strRef>
              <c:f>'master list'!$AI$6</c:f>
              <c:strCache>
                <c:ptCount val="1"/>
                <c:pt idx="0">
                  <c:v>Crypto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'master list'!$AG$7:$AG$32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xVal>
          <c:yVal>
            <c:numRef>
              <c:f>'master list'!$AI$7:$AI$32</c:f>
              <c:numCache>
                <c:formatCode>General</c:formatCode>
                <c:ptCount val="26"/>
                <c:pt idx="0">
                  <c:v>0.0</c:v>
                </c:pt>
                <c:pt idx="1">
                  <c:v>3.0</c:v>
                </c:pt>
                <c:pt idx="2">
                  <c:v>5.0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1.0</c:v>
                </c:pt>
                <c:pt idx="7">
                  <c:v>0.0</c:v>
                </c:pt>
                <c:pt idx="8">
                  <c:v>5.0</c:v>
                </c:pt>
                <c:pt idx="9">
                  <c:v>7.0</c:v>
                </c:pt>
                <c:pt idx="10">
                  <c:v>7.0</c:v>
                </c:pt>
                <c:pt idx="11">
                  <c:v>8.0</c:v>
                </c:pt>
                <c:pt idx="12">
                  <c:v>0.0</c:v>
                </c:pt>
                <c:pt idx="13">
                  <c:v>1.0</c:v>
                </c:pt>
                <c:pt idx="14">
                  <c:v>2.0</c:v>
                </c:pt>
                <c:pt idx="15">
                  <c:v>8.0</c:v>
                </c:pt>
                <c:pt idx="16">
                  <c:v>4.0</c:v>
                </c:pt>
                <c:pt idx="17">
                  <c:v>4.0</c:v>
                </c:pt>
                <c:pt idx="18">
                  <c:v>4.0</c:v>
                </c:pt>
                <c:pt idx="19">
                  <c:v>2.0</c:v>
                </c:pt>
                <c:pt idx="20">
                  <c:v>2.0</c:v>
                </c:pt>
                <c:pt idx="21">
                  <c:v>5.0</c:v>
                </c:pt>
                <c:pt idx="22">
                  <c:v>5.0</c:v>
                </c:pt>
                <c:pt idx="23">
                  <c:v>0.0</c:v>
                </c:pt>
                <c:pt idx="24">
                  <c:v>0.0</c:v>
                </c:pt>
                <c:pt idx="25">
                  <c:v>2.0</c:v>
                </c:pt>
              </c:numCache>
            </c:numRef>
          </c:yVal>
        </c:ser>
        <c:ser>
          <c:idx val="1"/>
          <c:order val="1"/>
          <c:tx>
            <c:strRef>
              <c:f>'master list'!$AJ$6</c:f>
              <c:strCache>
                <c:ptCount val="1"/>
                <c:pt idx="0">
                  <c:v>Intro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'master list'!$AG$7:$AG$32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xVal>
          <c:yVal>
            <c:numRef>
              <c:f>'master list'!$AJ$7:$AJ$32</c:f>
              <c:numCache>
                <c:formatCode>General</c:formatCode>
                <c:ptCount val="26"/>
                <c:pt idx="0">
                  <c:v>6.0</c:v>
                </c:pt>
                <c:pt idx="1">
                  <c:v>9.0</c:v>
                </c:pt>
                <c:pt idx="2">
                  <c:v>6.0</c:v>
                </c:pt>
                <c:pt idx="3">
                  <c:v>0.0</c:v>
                </c:pt>
                <c:pt idx="4">
                  <c:v>1.0</c:v>
                </c:pt>
                <c:pt idx="5">
                  <c:v>4.0</c:v>
                </c:pt>
                <c:pt idx="6">
                  <c:v>1.0</c:v>
                </c:pt>
                <c:pt idx="7">
                  <c:v>2.0</c:v>
                </c:pt>
                <c:pt idx="8">
                  <c:v>2.0</c:v>
                </c:pt>
                <c:pt idx="9">
                  <c:v>10.0</c:v>
                </c:pt>
                <c:pt idx="10">
                  <c:v>9.0</c:v>
                </c:pt>
                <c:pt idx="11">
                  <c:v>10.0</c:v>
                </c:pt>
                <c:pt idx="12">
                  <c:v>6.0</c:v>
                </c:pt>
                <c:pt idx="13">
                  <c:v>7.0</c:v>
                </c:pt>
                <c:pt idx="14">
                  <c:v>3.0</c:v>
                </c:pt>
                <c:pt idx="15">
                  <c:v>11.0</c:v>
                </c:pt>
                <c:pt idx="16">
                  <c:v>1.0</c:v>
                </c:pt>
                <c:pt idx="17">
                  <c:v>3.0</c:v>
                </c:pt>
                <c:pt idx="18">
                  <c:v>10.0</c:v>
                </c:pt>
                <c:pt idx="19">
                  <c:v>0.0</c:v>
                </c:pt>
                <c:pt idx="20">
                  <c:v>6.0</c:v>
                </c:pt>
                <c:pt idx="21">
                  <c:v>3.0</c:v>
                </c:pt>
                <c:pt idx="22">
                  <c:v>3.0</c:v>
                </c:pt>
                <c:pt idx="23">
                  <c:v>2.0</c:v>
                </c:pt>
                <c:pt idx="24">
                  <c:v>1.0</c:v>
                </c:pt>
                <c:pt idx="25">
                  <c:v>3.0</c:v>
                </c:pt>
              </c:numCache>
            </c:numRef>
          </c:yVal>
        </c:ser>
        <c:ser>
          <c:idx val="2"/>
          <c:order val="2"/>
          <c:tx>
            <c:strRef>
              <c:f>'master list'!$AK$6</c:f>
              <c:strCache>
                <c:ptCount val="1"/>
                <c:pt idx="0">
                  <c:v>Native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'master list'!$AG$7:$AG$32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xVal>
          <c:yVal>
            <c:numRef>
              <c:f>'master list'!$AK$7:$AK$32</c:f>
              <c:numCache>
                <c:formatCode>General</c:formatCode>
                <c:ptCount val="26"/>
                <c:pt idx="0">
                  <c:v>4.0</c:v>
                </c:pt>
                <c:pt idx="1">
                  <c:v>3.0</c:v>
                </c:pt>
                <c:pt idx="2">
                  <c:v>5.0</c:v>
                </c:pt>
                <c:pt idx="3">
                  <c:v>3.0</c:v>
                </c:pt>
                <c:pt idx="4">
                  <c:v>2.0</c:v>
                </c:pt>
                <c:pt idx="5">
                  <c:v>1.0</c:v>
                </c:pt>
                <c:pt idx="6">
                  <c:v>1.0</c:v>
                </c:pt>
                <c:pt idx="7">
                  <c:v>5.0</c:v>
                </c:pt>
                <c:pt idx="8">
                  <c:v>21.0</c:v>
                </c:pt>
                <c:pt idx="9">
                  <c:v>14.0</c:v>
                </c:pt>
                <c:pt idx="10">
                  <c:v>46.0</c:v>
                </c:pt>
                <c:pt idx="11">
                  <c:v>28.0</c:v>
                </c:pt>
                <c:pt idx="12">
                  <c:v>7.0</c:v>
                </c:pt>
                <c:pt idx="13">
                  <c:v>6.0</c:v>
                </c:pt>
                <c:pt idx="14">
                  <c:v>22.0</c:v>
                </c:pt>
                <c:pt idx="15">
                  <c:v>41.0</c:v>
                </c:pt>
                <c:pt idx="16">
                  <c:v>15.0</c:v>
                </c:pt>
                <c:pt idx="17">
                  <c:v>12.0</c:v>
                </c:pt>
                <c:pt idx="18">
                  <c:v>21.0</c:v>
                </c:pt>
                <c:pt idx="19">
                  <c:v>11.0</c:v>
                </c:pt>
                <c:pt idx="20">
                  <c:v>14.0</c:v>
                </c:pt>
                <c:pt idx="21">
                  <c:v>11.0</c:v>
                </c:pt>
                <c:pt idx="22">
                  <c:v>8.0</c:v>
                </c:pt>
                <c:pt idx="23">
                  <c:v>3.0</c:v>
                </c:pt>
                <c:pt idx="24">
                  <c:v>8.0</c:v>
                </c:pt>
                <c:pt idx="25">
                  <c:v>2.0</c:v>
                </c:pt>
              </c:numCache>
            </c:numRef>
          </c:yVal>
        </c:ser>
        <c:axId val="574456856"/>
        <c:axId val="568976824"/>
      </c:scatterChart>
      <c:valAx>
        <c:axId val="574456856"/>
        <c:scaling>
          <c:orientation val="minMax"/>
          <c:max val="2010.0"/>
          <c:min val="1755.0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976824"/>
        <c:crosses val="autoZero"/>
        <c:crossBetween val="midCat"/>
        <c:majorUnit val="25.0"/>
      </c:valAx>
      <c:valAx>
        <c:axId val="56897682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Inverts / Decade</a:t>
                </a:r>
              </a:p>
            </c:rich>
          </c:tx>
          <c:layout>
            <c:manualLayout>
              <c:xMode val="edge"/>
              <c:yMode val="edge"/>
              <c:x val="0.0393374741200828"/>
              <c:y val="0.26086983372602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4568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2236459572988"/>
          <c:y val="0.91048700753838"/>
          <c:w val="0.610767349733457"/>
          <c:h val="0.053708439897698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1119053757207"/>
          <c:y val="0.0719178382843596"/>
          <c:w val="0.798052579868342"/>
          <c:h val="0.743150995605049"/>
        </c:manualLayout>
      </c:layout>
      <c:scatterChart>
        <c:scatterStyle val="lineMarker"/>
        <c:ser>
          <c:idx val="0"/>
          <c:order val="0"/>
          <c:tx>
            <c:strRef>
              <c:f>'master list'!$AL$6</c:f>
              <c:strCache>
                <c:ptCount val="1"/>
                <c:pt idx="0">
                  <c:v>CumC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'master list'!$AG$7:$AG$32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xVal>
          <c:yVal>
            <c:numRef>
              <c:f>'master list'!$AL$7:$AL$32</c:f>
              <c:numCache>
                <c:formatCode>General</c:formatCode>
                <c:ptCount val="26"/>
                <c:pt idx="1">
                  <c:v>3.0</c:v>
                </c:pt>
                <c:pt idx="2">
                  <c:v>8.0</c:v>
                </c:pt>
                <c:pt idx="3">
                  <c:v>8.0</c:v>
                </c:pt>
                <c:pt idx="4">
                  <c:v>8.0</c:v>
                </c:pt>
                <c:pt idx="5">
                  <c:v>8.0</c:v>
                </c:pt>
                <c:pt idx="6">
                  <c:v>9.0</c:v>
                </c:pt>
                <c:pt idx="7">
                  <c:v>9.0</c:v>
                </c:pt>
                <c:pt idx="8">
                  <c:v>14.0</c:v>
                </c:pt>
                <c:pt idx="9">
                  <c:v>21.0</c:v>
                </c:pt>
                <c:pt idx="10">
                  <c:v>28.0</c:v>
                </c:pt>
                <c:pt idx="11">
                  <c:v>36.0</c:v>
                </c:pt>
                <c:pt idx="12">
                  <c:v>36.0</c:v>
                </c:pt>
                <c:pt idx="13">
                  <c:v>37.0</c:v>
                </c:pt>
                <c:pt idx="14">
                  <c:v>39.0</c:v>
                </c:pt>
                <c:pt idx="15">
                  <c:v>47.0</c:v>
                </c:pt>
                <c:pt idx="16">
                  <c:v>51.0</c:v>
                </c:pt>
                <c:pt idx="17">
                  <c:v>55.0</c:v>
                </c:pt>
                <c:pt idx="18">
                  <c:v>59.0</c:v>
                </c:pt>
                <c:pt idx="19">
                  <c:v>61.0</c:v>
                </c:pt>
                <c:pt idx="20">
                  <c:v>63.0</c:v>
                </c:pt>
                <c:pt idx="21">
                  <c:v>68.0</c:v>
                </c:pt>
                <c:pt idx="22">
                  <c:v>73.0</c:v>
                </c:pt>
                <c:pt idx="23">
                  <c:v>73.0</c:v>
                </c:pt>
                <c:pt idx="24">
                  <c:v>73.0</c:v>
                </c:pt>
                <c:pt idx="25">
                  <c:v>75.0</c:v>
                </c:pt>
              </c:numCache>
            </c:numRef>
          </c:yVal>
        </c:ser>
        <c:ser>
          <c:idx val="1"/>
          <c:order val="1"/>
          <c:tx>
            <c:strRef>
              <c:f>'master list'!$AM$6</c:f>
              <c:strCache>
                <c:ptCount val="1"/>
                <c:pt idx="0">
                  <c:v>CumI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'master list'!$AG$7:$AG$32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xVal>
          <c:yVal>
            <c:numRef>
              <c:f>'master list'!$AM$7:$AM$32</c:f>
              <c:numCache>
                <c:formatCode>General</c:formatCode>
                <c:ptCount val="26"/>
                <c:pt idx="1">
                  <c:v>9.0</c:v>
                </c:pt>
                <c:pt idx="2">
                  <c:v>15.0</c:v>
                </c:pt>
                <c:pt idx="3">
                  <c:v>15.0</c:v>
                </c:pt>
                <c:pt idx="4">
                  <c:v>16.0</c:v>
                </c:pt>
                <c:pt idx="5">
                  <c:v>20.0</c:v>
                </c:pt>
                <c:pt idx="6">
                  <c:v>21.0</c:v>
                </c:pt>
                <c:pt idx="7">
                  <c:v>23.0</c:v>
                </c:pt>
                <c:pt idx="8">
                  <c:v>25.0</c:v>
                </c:pt>
                <c:pt idx="9">
                  <c:v>35.0</c:v>
                </c:pt>
                <c:pt idx="10">
                  <c:v>44.0</c:v>
                </c:pt>
                <c:pt idx="11">
                  <c:v>54.0</c:v>
                </c:pt>
                <c:pt idx="12">
                  <c:v>60.0</c:v>
                </c:pt>
                <c:pt idx="13">
                  <c:v>67.0</c:v>
                </c:pt>
                <c:pt idx="14">
                  <c:v>70.0</c:v>
                </c:pt>
                <c:pt idx="15">
                  <c:v>81.0</c:v>
                </c:pt>
                <c:pt idx="16">
                  <c:v>82.0</c:v>
                </c:pt>
                <c:pt idx="17">
                  <c:v>85.0</c:v>
                </c:pt>
                <c:pt idx="18">
                  <c:v>95.0</c:v>
                </c:pt>
                <c:pt idx="19">
                  <c:v>95.0</c:v>
                </c:pt>
                <c:pt idx="20">
                  <c:v>101.0</c:v>
                </c:pt>
                <c:pt idx="21">
                  <c:v>104.0</c:v>
                </c:pt>
                <c:pt idx="22">
                  <c:v>107.0</c:v>
                </c:pt>
                <c:pt idx="23">
                  <c:v>109.0</c:v>
                </c:pt>
                <c:pt idx="24">
                  <c:v>110.0</c:v>
                </c:pt>
                <c:pt idx="25">
                  <c:v>113.0</c:v>
                </c:pt>
              </c:numCache>
            </c:numRef>
          </c:yVal>
        </c:ser>
        <c:ser>
          <c:idx val="2"/>
          <c:order val="2"/>
          <c:tx>
            <c:strRef>
              <c:f>'master list'!$AN$6</c:f>
              <c:strCache>
                <c:ptCount val="1"/>
                <c:pt idx="0">
                  <c:v>CumN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'master list'!$AG$7:$AG$32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xVal>
          <c:yVal>
            <c:numRef>
              <c:f>'master list'!$AN$7:$AN$32</c:f>
              <c:numCache>
                <c:formatCode>General</c:formatCode>
                <c:ptCount val="26"/>
                <c:pt idx="1">
                  <c:v>3.0</c:v>
                </c:pt>
                <c:pt idx="2">
                  <c:v>8.0</c:v>
                </c:pt>
                <c:pt idx="3">
                  <c:v>11.0</c:v>
                </c:pt>
                <c:pt idx="4">
                  <c:v>13.0</c:v>
                </c:pt>
                <c:pt idx="5">
                  <c:v>14.0</c:v>
                </c:pt>
                <c:pt idx="6">
                  <c:v>15.0</c:v>
                </c:pt>
                <c:pt idx="7">
                  <c:v>20.0</c:v>
                </c:pt>
                <c:pt idx="8">
                  <c:v>41.0</c:v>
                </c:pt>
                <c:pt idx="9">
                  <c:v>55.0</c:v>
                </c:pt>
                <c:pt idx="10">
                  <c:v>101.0</c:v>
                </c:pt>
                <c:pt idx="11">
                  <c:v>129.0</c:v>
                </c:pt>
                <c:pt idx="12">
                  <c:v>136.0</c:v>
                </c:pt>
                <c:pt idx="13">
                  <c:v>142.0</c:v>
                </c:pt>
                <c:pt idx="14">
                  <c:v>164.0</c:v>
                </c:pt>
                <c:pt idx="15">
                  <c:v>205.0</c:v>
                </c:pt>
                <c:pt idx="16">
                  <c:v>220.0</c:v>
                </c:pt>
                <c:pt idx="17">
                  <c:v>232.0</c:v>
                </c:pt>
                <c:pt idx="18">
                  <c:v>253.0</c:v>
                </c:pt>
                <c:pt idx="19">
                  <c:v>264.0</c:v>
                </c:pt>
                <c:pt idx="20">
                  <c:v>278.0</c:v>
                </c:pt>
                <c:pt idx="21">
                  <c:v>289.0</c:v>
                </c:pt>
                <c:pt idx="22">
                  <c:v>297.0</c:v>
                </c:pt>
                <c:pt idx="23">
                  <c:v>300.0</c:v>
                </c:pt>
                <c:pt idx="24">
                  <c:v>308.0</c:v>
                </c:pt>
                <c:pt idx="25">
                  <c:v>310.0</c:v>
                </c:pt>
              </c:numCache>
            </c:numRef>
          </c:yVal>
        </c:ser>
        <c:axId val="568933768"/>
        <c:axId val="575280504"/>
      </c:scatterChart>
      <c:valAx>
        <c:axId val="568933768"/>
        <c:scaling>
          <c:orientation val="minMax"/>
          <c:max val="2010.0"/>
          <c:min val="1755.0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280504"/>
        <c:crosses val="autoZero"/>
        <c:crossBetween val="midCat"/>
        <c:majorUnit val="25.0"/>
      </c:valAx>
      <c:valAx>
        <c:axId val="57528050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Invert. Species</a:t>
                </a:r>
              </a:p>
            </c:rich>
          </c:tx>
          <c:layout>
            <c:manualLayout>
              <c:xMode val="edge"/>
              <c:yMode val="edge"/>
              <c:x val="0.0395010395010395"/>
              <c:y val="0.220513358907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9337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9875478143195"/>
          <c:y val="0.920515243286897"/>
          <c:w val="0.580042234845385"/>
          <c:h val="0.053846423043273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30111524163569"/>
          <c:y val="0.0964467005076142"/>
          <c:w val="0.524163568773234"/>
          <c:h val="0.76142131979695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dispEq val="1"/>
            <c:trendlineLbl>
              <c:layout>
                <c:manualLayout>
                  <c:x val="-0.091188792483742"/>
                  <c:y val="0.038168244801189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'master list'!$AF$21:$AF$32</c:f>
              <c:numCache>
                <c:formatCode>General</c:formatCode>
                <c:ptCount val="12"/>
                <c:pt idx="0">
                  <c:v>140.0</c:v>
                </c:pt>
                <c:pt idx="1">
                  <c:v>150.0</c:v>
                </c:pt>
                <c:pt idx="2">
                  <c:v>160.0</c:v>
                </c:pt>
                <c:pt idx="3">
                  <c:v>170.0</c:v>
                </c:pt>
                <c:pt idx="4">
                  <c:v>180.0</c:v>
                </c:pt>
                <c:pt idx="5">
                  <c:v>190.0</c:v>
                </c:pt>
                <c:pt idx="6">
                  <c:v>200.0</c:v>
                </c:pt>
                <c:pt idx="7">
                  <c:v>210.0</c:v>
                </c:pt>
                <c:pt idx="8">
                  <c:v>220.0</c:v>
                </c:pt>
                <c:pt idx="9">
                  <c:v>230.0</c:v>
                </c:pt>
                <c:pt idx="10">
                  <c:v>240.0</c:v>
                </c:pt>
                <c:pt idx="11">
                  <c:v>250.0</c:v>
                </c:pt>
              </c:numCache>
            </c:numRef>
          </c:xVal>
          <c:yVal>
            <c:numRef>
              <c:f>'master list'!$AV$21:$AV$32</c:f>
              <c:numCache>
                <c:formatCode>0.00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0.0102827763496144</c:v>
                </c:pt>
                <c:pt idx="6">
                  <c:v>0.0102827763496144</c:v>
                </c:pt>
                <c:pt idx="7">
                  <c:v>0.012853470437018</c:v>
                </c:pt>
                <c:pt idx="8">
                  <c:v>0.06426735218509</c:v>
                </c:pt>
                <c:pt idx="9">
                  <c:v>0.0822622107969151</c:v>
                </c:pt>
                <c:pt idx="10">
                  <c:v>0.107969151670951</c:v>
                </c:pt>
                <c:pt idx="11">
                  <c:v>0.115681233933162</c:v>
                </c:pt>
              </c:numCache>
            </c:numRef>
          </c:yVal>
        </c:ser>
        <c:axId val="569040360"/>
        <c:axId val="574590584"/>
      </c:scatterChart>
      <c:valAx>
        <c:axId val="569040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590584"/>
        <c:crosses val="autoZero"/>
        <c:crossBetween val="midCat"/>
      </c:valAx>
      <c:valAx>
        <c:axId val="574590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90403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2929936305733"/>
          <c:y val="0.332061870128829"/>
          <c:w val="0.254777070063694"/>
          <c:h val="0.2595423854460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50419275721"/>
          <c:y val="0.0680270979035497"/>
          <c:w val="0.832523778512438"/>
          <c:h val="0.751699431834224"/>
        </c:manualLayout>
      </c:layout>
      <c:scatterChart>
        <c:scatterStyle val="lineMarker"/>
        <c:ser>
          <c:idx val="0"/>
          <c:order val="0"/>
          <c:tx>
            <c:strRef>
              <c:f>'master list'!$BF$6</c:f>
              <c:strCache>
                <c:ptCount val="1"/>
                <c:pt idx="0">
                  <c:v>Crypto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'master list'!$BD$7:$BD$32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xVal>
          <c:yVal>
            <c:numRef>
              <c:f>'master list'!$BF$7:$BF$32</c:f>
              <c:numCache>
                <c:formatCode>General</c:formatCode>
                <c:ptCount val="26"/>
                <c:pt idx="0">
                  <c:v>3.0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2.0</c:v>
                </c:pt>
                <c:pt idx="6">
                  <c:v>0.0</c:v>
                </c:pt>
                <c:pt idx="7">
                  <c:v>1.0</c:v>
                </c:pt>
                <c:pt idx="8">
                  <c:v>1.0</c:v>
                </c:pt>
                <c:pt idx="9">
                  <c:v>4.0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0.0</c:v>
                </c:pt>
                <c:pt idx="24">
                  <c:v>0.0</c:v>
                </c:pt>
                <c:pt idx="25">
                  <c:v>2.0</c:v>
                </c:pt>
              </c:numCache>
            </c:numRef>
          </c:yVal>
        </c:ser>
        <c:ser>
          <c:idx val="1"/>
          <c:order val="1"/>
          <c:tx>
            <c:strRef>
              <c:f>'master list'!$BG$6</c:f>
              <c:strCache>
                <c:ptCount val="1"/>
                <c:pt idx="0">
                  <c:v>Intro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'master list'!$BD$7:$BD$32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xVal>
          <c:yVal>
            <c:numRef>
              <c:f>'master list'!$BG$7:$BG$32</c:f>
              <c:numCache>
                <c:formatCode>General</c:formatCode>
                <c:ptCount val="26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1.0</c:v>
                </c:pt>
                <c:pt idx="21">
                  <c:v>0.0</c:v>
                </c:pt>
                <c:pt idx="22">
                  <c:v>0.0</c:v>
                </c:pt>
                <c:pt idx="23">
                  <c:v>1.0</c:v>
                </c:pt>
                <c:pt idx="24">
                  <c:v>0.0</c:v>
                </c:pt>
                <c:pt idx="25">
                  <c:v>0.0</c:v>
                </c:pt>
              </c:numCache>
            </c:numRef>
          </c:yVal>
        </c:ser>
        <c:ser>
          <c:idx val="2"/>
          <c:order val="2"/>
          <c:tx>
            <c:strRef>
              <c:f>'master list'!$BH$6</c:f>
              <c:strCache>
                <c:ptCount val="1"/>
                <c:pt idx="0">
                  <c:v>Native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'master list'!$BD$7:$BD$32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xVal>
          <c:yVal>
            <c:numRef>
              <c:f>'master list'!$BH$7:$BH$32</c:f>
              <c:numCache>
                <c:formatCode>General</c:formatCode>
                <c:ptCount val="26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2.0</c:v>
                </c:pt>
                <c:pt idx="7">
                  <c:v>0.0</c:v>
                </c:pt>
                <c:pt idx="8">
                  <c:v>1.0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3.0</c:v>
                </c:pt>
                <c:pt idx="13">
                  <c:v>0.0</c:v>
                </c:pt>
                <c:pt idx="14">
                  <c:v>0.0</c:v>
                </c:pt>
                <c:pt idx="15">
                  <c:v>2.0</c:v>
                </c:pt>
                <c:pt idx="16">
                  <c:v>0.0</c:v>
                </c:pt>
                <c:pt idx="17">
                  <c:v>2.0</c:v>
                </c:pt>
                <c:pt idx="18">
                  <c:v>2.0</c:v>
                </c:pt>
                <c:pt idx="19">
                  <c:v>3.0</c:v>
                </c:pt>
                <c:pt idx="20">
                  <c:v>2.0</c:v>
                </c:pt>
                <c:pt idx="21">
                  <c:v>2.0</c:v>
                </c:pt>
                <c:pt idx="22">
                  <c:v>0.0</c:v>
                </c:pt>
                <c:pt idx="23">
                  <c:v>3.0</c:v>
                </c:pt>
                <c:pt idx="24">
                  <c:v>3.0</c:v>
                </c:pt>
                <c:pt idx="25">
                  <c:v>1.0</c:v>
                </c:pt>
              </c:numCache>
            </c:numRef>
          </c:yVal>
        </c:ser>
        <c:axId val="574312376"/>
        <c:axId val="575273800"/>
      </c:scatterChart>
      <c:valAx>
        <c:axId val="574312376"/>
        <c:scaling>
          <c:orientation val="minMax"/>
          <c:max val="2010.0"/>
          <c:min val="1755.0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273800"/>
        <c:crosses val="autoZero"/>
        <c:crossBetween val="midCat"/>
        <c:majorUnit val="25.0"/>
      </c:valAx>
      <c:valAx>
        <c:axId val="575273800"/>
        <c:scaling>
          <c:orientation val="minMax"/>
          <c:max val="4.0"/>
          <c:min val="0.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Algae and Plants / Decade</a:t>
                </a:r>
              </a:p>
            </c:rich>
          </c:tx>
          <c:layout>
            <c:manualLayout>
              <c:xMode val="edge"/>
              <c:yMode val="edge"/>
              <c:x val="0.0331950790101855"/>
              <c:y val="0.2391863517060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312376"/>
        <c:crosses val="autoZero"/>
        <c:crossBetween val="midCat"/>
        <c:majorUnit val="1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8191568646512"/>
          <c:y val="0.913265306122449"/>
          <c:w val="0.501039931736928"/>
          <c:h val="0.061224489795918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9488921018523"/>
          <c:y val="0.0648464974317291"/>
          <c:w val="0.839415061142006"/>
          <c:h val="0.771332022082672"/>
        </c:manualLayout>
      </c:layout>
      <c:scatterChart>
        <c:scatterStyle val="lineMarker"/>
        <c:ser>
          <c:idx val="0"/>
          <c:order val="0"/>
          <c:tx>
            <c:strRef>
              <c:f>'master list'!$BI$6</c:f>
              <c:strCache>
                <c:ptCount val="1"/>
                <c:pt idx="0">
                  <c:v>CumC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'master list'!$BD$7:$BD$32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xVal>
          <c:yVal>
            <c:numRef>
              <c:f>'master list'!$BI$7:$BI$32</c:f>
              <c:numCache>
                <c:formatCode>General</c:formatCode>
                <c:ptCount val="26"/>
                <c:pt idx="0">
                  <c:v>3.0</c:v>
                </c:pt>
                <c:pt idx="1">
                  <c:v>3.0</c:v>
                </c:pt>
                <c:pt idx="2">
                  <c:v>3.0</c:v>
                </c:pt>
                <c:pt idx="3">
                  <c:v>3.0</c:v>
                </c:pt>
                <c:pt idx="4">
                  <c:v>3.0</c:v>
                </c:pt>
                <c:pt idx="5">
                  <c:v>5.0</c:v>
                </c:pt>
                <c:pt idx="6">
                  <c:v>5.0</c:v>
                </c:pt>
                <c:pt idx="7">
                  <c:v>6.0</c:v>
                </c:pt>
                <c:pt idx="8">
                  <c:v>7.0</c:v>
                </c:pt>
                <c:pt idx="9">
                  <c:v>11.0</c:v>
                </c:pt>
                <c:pt idx="10">
                  <c:v>11.0</c:v>
                </c:pt>
                <c:pt idx="11">
                  <c:v>11.0</c:v>
                </c:pt>
                <c:pt idx="12">
                  <c:v>11.0</c:v>
                </c:pt>
                <c:pt idx="13">
                  <c:v>11.0</c:v>
                </c:pt>
                <c:pt idx="14">
                  <c:v>12.0</c:v>
                </c:pt>
                <c:pt idx="15">
                  <c:v>12.0</c:v>
                </c:pt>
                <c:pt idx="16">
                  <c:v>12.0</c:v>
                </c:pt>
                <c:pt idx="17">
                  <c:v>12.0</c:v>
                </c:pt>
                <c:pt idx="18">
                  <c:v>12.0</c:v>
                </c:pt>
                <c:pt idx="19">
                  <c:v>13.0</c:v>
                </c:pt>
                <c:pt idx="20">
                  <c:v>14.0</c:v>
                </c:pt>
                <c:pt idx="21">
                  <c:v>15.0</c:v>
                </c:pt>
                <c:pt idx="22">
                  <c:v>16.0</c:v>
                </c:pt>
                <c:pt idx="23">
                  <c:v>16.0</c:v>
                </c:pt>
                <c:pt idx="24">
                  <c:v>16.0</c:v>
                </c:pt>
                <c:pt idx="25">
                  <c:v>18.0</c:v>
                </c:pt>
              </c:numCache>
            </c:numRef>
          </c:yVal>
        </c:ser>
        <c:ser>
          <c:idx val="1"/>
          <c:order val="1"/>
          <c:tx>
            <c:strRef>
              <c:f>'master list'!$BJ$6</c:f>
              <c:strCache>
                <c:ptCount val="1"/>
                <c:pt idx="0">
                  <c:v>CumI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'master list'!$BD$7:$BD$32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xVal>
          <c:yVal>
            <c:numRef>
              <c:f>'master list'!$BJ$7:$BJ$32</c:f>
              <c:numCache>
                <c:formatCode>General</c:formatCode>
                <c:ptCount val="2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2.0</c:v>
                </c:pt>
                <c:pt idx="6">
                  <c:v>2.0</c:v>
                </c:pt>
                <c:pt idx="7">
                  <c:v>3.0</c:v>
                </c:pt>
                <c:pt idx="8">
                  <c:v>3.0</c:v>
                </c:pt>
                <c:pt idx="9">
                  <c:v>3.0</c:v>
                </c:pt>
                <c:pt idx="10">
                  <c:v>3.0</c:v>
                </c:pt>
                <c:pt idx="11">
                  <c:v>3.0</c:v>
                </c:pt>
                <c:pt idx="12">
                  <c:v>3.0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7.0</c:v>
                </c:pt>
                <c:pt idx="19">
                  <c:v>7.0</c:v>
                </c:pt>
                <c:pt idx="20">
                  <c:v>8.0</c:v>
                </c:pt>
                <c:pt idx="21">
                  <c:v>8.0</c:v>
                </c:pt>
                <c:pt idx="22">
                  <c:v>8.0</c:v>
                </c:pt>
                <c:pt idx="23">
                  <c:v>9.0</c:v>
                </c:pt>
                <c:pt idx="24">
                  <c:v>9.0</c:v>
                </c:pt>
                <c:pt idx="25">
                  <c:v>9.0</c:v>
                </c:pt>
              </c:numCache>
            </c:numRef>
          </c:yVal>
        </c:ser>
        <c:ser>
          <c:idx val="2"/>
          <c:order val="2"/>
          <c:tx>
            <c:strRef>
              <c:f>'master list'!$BK$6</c:f>
              <c:strCache>
                <c:ptCount val="1"/>
                <c:pt idx="0">
                  <c:v>CumN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'master list'!$BD$7:$BD$32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xVal>
          <c:yVal>
            <c:numRef>
              <c:f>'master list'!$BK$7:$BK$32</c:f>
              <c:numCache>
                <c:formatCode>General</c:formatCode>
                <c:ptCount val="2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3.0</c:v>
                </c:pt>
                <c:pt idx="7">
                  <c:v>3.0</c:v>
                </c:pt>
                <c:pt idx="8">
                  <c:v>4.0</c:v>
                </c:pt>
                <c:pt idx="9">
                  <c:v>5.0</c:v>
                </c:pt>
                <c:pt idx="10">
                  <c:v>5.0</c:v>
                </c:pt>
                <c:pt idx="11">
                  <c:v>5.0</c:v>
                </c:pt>
                <c:pt idx="12">
                  <c:v>8.0</c:v>
                </c:pt>
                <c:pt idx="13">
                  <c:v>8.0</c:v>
                </c:pt>
                <c:pt idx="14">
                  <c:v>8.0</c:v>
                </c:pt>
                <c:pt idx="15">
                  <c:v>10.0</c:v>
                </c:pt>
                <c:pt idx="16">
                  <c:v>10.0</c:v>
                </c:pt>
                <c:pt idx="17">
                  <c:v>12.0</c:v>
                </c:pt>
                <c:pt idx="18">
                  <c:v>14.0</c:v>
                </c:pt>
                <c:pt idx="19">
                  <c:v>17.0</c:v>
                </c:pt>
                <c:pt idx="20">
                  <c:v>19.0</c:v>
                </c:pt>
                <c:pt idx="21">
                  <c:v>21.0</c:v>
                </c:pt>
                <c:pt idx="22">
                  <c:v>21.0</c:v>
                </c:pt>
                <c:pt idx="23">
                  <c:v>24.0</c:v>
                </c:pt>
                <c:pt idx="24">
                  <c:v>27.0</c:v>
                </c:pt>
                <c:pt idx="25">
                  <c:v>28.0</c:v>
                </c:pt>
              </c:numCache>
            </c:numRef>
          </c:yVal>
        </c:ser>
        <c:axId val="575073160"/>
        <c:axId val="575517224"/>
      </c:scatterChart>
      <c:valAx>
        <c:axId val="575073160"/>
        <c:scaling>
          <c:orientation val="minMax"/>
          <c:max val="2010.0"/>
          <c:min val="1750.0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517224"/>
        <c:crosses val="autoZero"/>
        <c:crossBetween val="midCat"/>
        <c:majorUnit val="20.0"/>
      </c:valAx>
      <c:valAx>
        <c:axId val="57551722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Algae and Plants</a:t>
                </a:r>
              </a:p>
            </c:rich>
          </c:tx>
          <c:layout>
            <c:manualLayout>
              <c:xMode val="edge"/>
              <c:yMode val="edge"/>
              <c:x val="0.0332639901493795"/>
              <c:y val="0.2423467654778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50731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9376559411555"/>
          <c:y val="0.923274731323546"/>
          <c:w val="0.459459944050204"/>
          <c:h val="0.05626598465473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50419275721"/>
          <c:y val="0.0680270979035497"/>
          <c:w val="0.832523778512438"/>
          <c:h val="0.751699431834224"/>
        </c:manualLayout>
      </c:layout>
      <c:barChart>
        <c:barDir val="col"/>
        <c:grouping val="stacked"/>
        <c:ser>
          <c:idx val="0"/>
          <c:order val="0"/>
          <c:tx>
            <c:strRef>
              <c:f>'master list'!$BF$6</c:f>
              <c:strCache>
                <c:ptCount val="1"/>
                <c:pt idx="0">
                  <c:v>Crypto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cat>
            <c:numRef>
              <c:f>'master list'!$BD$7:$BD$32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cat>
          <c:val>
            <c:numRef>
              <c:f>'master list'!$BF$7:$BF$32</c:f>
              <c:numCache>
                <c:formatCode>General</c:formatCode>
                <c:ptCount val="26"/>
                <c:pt idx="0">
                  <c:v>3.0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2.0</c:v>
                </c:pt>
                <c:pt idx="6">
                  <c:v>0.0</c:v>
                </c:pt>
                <c:pt idx="7">
                  <c:v>1.0</c:v>
                </c:pt>
                <c:pt idx="8">
                  <c:v>1.0</c:v>
                </c:pt>
                <c:pt idx="9">
                  <c:v>4.0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0.0</c:v>
                </c:pt>
                <c:pt idx="24">
                  <c:v>0.0</c:v>
                </c:pt>
                <c:pt idx="25">
                  <c:v>2.0</c:v>
                </c:pt>
              </c:numCache>
            </c:numRef>
          </c:val>
        </c:ser>
        <c:ser>
          <c:idx val="1"/>
          <c:order val="1"/>
          <c:tx>
            <c:strRef>
              <c:f>'master list'!$BG$6</c:f>
              <c:strCache>
                <c:ptCount val="1"/>
                <c:pt idx="0">
                  <c:v>Intro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numRef>
              <c:f>'master list'!$BD$7:$BD$32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cat>
          <c:val>
            <c:numRef>
              <c:f>'master list'!$BG$7:$BG$32</c:f>
              <c:numCache>
                <c:formatCode>General</c:formatCode>
                <c:ptCount val="26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  <c:pt idx="20">
                  <c:v>1.0</c:v>
                </c:pt>
                <c:pt idx="21">
                  <c:v>0.0</c:v>
                </c:pt>
                <c:pt idx="22">
                  <c:v>0.0</c:v>
                </c:pt>
                <c:pt idx="23">
                  <c:v>1.0</c:v>
                </c:pt>
                <c:pt idx="24">
                  <c:v>0.0</c:v>
                </c:pt>
                <c:pt idx="25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'master list'!$BH$6</c:f>
              <c:strCache>
                <c:ptCount val="1"/>
                <c:pt idx="0">
                  <c:v>Native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cat>
            <c:numRef>
              <c:f>'master list'!$BD$7:$BD$32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cat>
          <c:val>
            <c:numRef>
              <c:f>'master list'!$BH$7:$BH$32</c:f>
              <c:numCache>
                <c:formatCode>General</c:formatCode>
                <c:ptCount val="26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2.0</c:v>
                </c:pt>
                <c:pt idx="7">
                  <c:v>0.0</c:v>
                </c:pt>
                <c:pt idx="8">
                  <c:v>1.0</c:v>
                </c:pt>
                <c:pt idx="9">
                  <c:v>1.0</c:v>
                </c:pt>
                <c:pt idx="10">
                  <c:v>0.0</c:v>
                </c:pt>
                <c:pt idx="11">
                  <c:v>0.0</c:v>
                </c:pt>
                <c:pt idx="12">
                  <c:v>3.0</c:v>
                </c:pt>
                <c:pt idx="13">
                  <c:v>0.0</c:v>
                </c:pt>
                <c:pt idx="14">
                  <c:v>0.0</c:v>
                </c:pt>
                <c:pt idx="15">
                  <c:v>2.0</c:v>
                </c:pt>
                <c:pt idx="16">
                  <c:v>0.0</c:v>
                </c:pt>
                <c:pt idx="17">
                  <c:v>2.0</c:v>
                </c:pt>
                <c:pt idx="18">
                  <c:v>2.0</c:v>
                </c:pt>
                <c:pt idx="19">
                  <c:v>3.0</c:v>
                </c:pt>
                <c:pt idx="20">
                  <c:v>2.0</c:v>
                </c:pt>
                <c:pt idx="21">
                  <c:v>2.0</c:v>
                </c:pt>
                <c:pt idx="22">
                  <c:v>0.0</c:v>
                </c:pt>
                <c:pt idx="23">
                  <c:v>3.0</c:v>
                </c:pt>
                <c:pt idx="24">
                  <c:v>3.0</c:v>
                </c:pt>
                <c:pt idx="25">
                  <c:v>1.0</c:v>
                </c:pt>
              </c:numCache>
            </c:numRef>
          </c:val>
        </c:ser>
        <c:overlap val="100"/>
        <c:axId val="568440760"/>
        <c:axId val="568422008"/>
      </c:barChart>
      <c:catAx>
        <c:axId val="5684407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422008"/>
        <c:crosses val="autoZero"/>
        <c:auto val="1"/>
        <c:lblAlgn val="ctr"/>
        <c:lblOffset val="100"/>
        <c:tickLblSkip val="25"/>
      </c:catAx>
      <c:valAx>
        <c:axId val="568422008"/>
        <c:scaling>
          <c:orientation val="minMax"/>
          <c:max val="4.0"/>
          <c:min val="0.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2400"/>
                  <a:t>Algae and Plants / Decade</a:t>
                </a:r>
              </a:p>
            </c:rich>
          </c:tx>
          <c:layout>
            <c:manualLayout>
              <c:xMode val="edge"/>
              <c:yMode val="edge"/>
              <c:x val="0.0331950790101855"/>
              <c:y val="0.2391863517060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440760"/>
        <c:crosses val="autoZero"/>
        <c:crossBetween val="between"/>
        <c:majorUnit val="1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txPr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0"/>
        <c:txPr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68191568646512"/>
          <c:y val="0.913265306122449"/>
          <c:w val="0.390745482577538"/>
          <c:h val="0.085902529862451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9488921018523"/>
          <c:y val="0.0648464974317291"/>
          <c:w val="0.839415061142006"/>
          <c:h val="0.771332022082672"/>
        </c:manualLayout>
      </c:layout>
      <c:scatterChart>
        <c:scatterStyle val="lineMarker"/>
        <c:ser>
          <c:idx val="0"/>
          <c:order val="0"/>
          <c:tx>
            <c:strRef>
              <c:f>'master list'!$BI$6</c:f>
              <c:strCache>
                <c:ptCount val="1"/>
                <c:pt idx="0">
                  <c:v>CumC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'master list'!$BD$7:$BD$32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xVal>
          <c:yVal>
            <c:numRef>
              <c:f>'master list'!$BI$7:$BI$32</c:f>
              <c:numCache>
                <c:formatCode>General</c:formatCode>
                <c:ptCount val="26"/>
                <c:pt idx="0">
                  <c:v>3.0</c:v>
                </c:pt>
                <c:pt idx="1">
                  <c:v>3.0</c:v>
                </c:pt>
                <c:pt idx="2">
                  <c:v>3.0</c:v>
                </c:pt>
                <c:pt idx="3">
                  <c:v>3.0</c:v>
                </c:pt>
                <c:pt idx="4">
                  <c:v>3.0</c:v>
                </c:pt>
                <c:pt idx="5">
                  <c:v>5.0</c:v>
                </c:pt>
                <c:pt idx="6">
                  <c:v>5.0</c:v>
                </c:pt>
                <c:pt idx="7">
                  <c:v>6.0</c:v>
                </c:pt>
                <c:pt idx="8">
                  <c:v>7.0</c:v>
                </c:pt>
                <c:pt idx="9">
                  <c:v>11.0</c:v>
                </c:pt>
                <c:pt idx="10">
                  <c:v>11.0</c:v>
                </c:pt>
                <c:pt idx="11">
                  <c:v>11.0</c:v>
                </c:pt>
                <c:pt idx="12">
                  <c:v>11.0</c:v>
                </c:pt>
                <c:pt idx="13">
                  <c:v>11.0</c:v>
                </c:pt>
                <c:pt idx="14">
                  <c:v>12.0</c:v>
                </c:pt>
                <c:pt idx="15">
                  <c:v>12.0</c:v>
                </c:pt>
                <c:pt idx="16">
                  <c:v>12.0</c:v>
                </c:pt>
                <c:pt idx="17">
                  <c:v>12.0</c:v>
                </c:pt>
                <c:pt idx="18">
                  <c:v>12.0</c:v>
                </c:pt>
                <c:pt idx="19">
                  <c:v>13.0</c:v>
                </c:pt>
                <c:pt idx="20">
                  <c:v>14.0</c:v>
                </c:pt>
                <c:pt idx="21">
                  <c:v>15.0</c:v>
                </c:pt>
                <c:pt idx="22">
                  <c:v>16.0</c:v>
                </c:pt>
                <c:pt idx="23">
                  <c:v>16.0</c:v>
                </c:pt>
                <c:pt idx="24">
                  <c:v>16.0</c:v>
                </c:pt>
                <c:pt idx="25">
                  <c:v>18.0</c:v>
                </c:pt>
              </c:numCache>
            </c:numRef>
          </c:yVal>
        </c:ser>
        <c:ser>
          <c:idx val="1"/>
          <c:order val="1"/>
          <c:tx>
            <c:strRef>
              <c:f>'master list'!$BJ$6</c:f>
              <c:strCache>
                <c:ptCount val="1"/>
                <c:pt idx="0">
                  <c:v>CumI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'master list'!$BD$7:$BD$32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xVal>
          <c:yVal>
            <c:numRef>
              <c:f>'master list'!$BJ$7:$BJ$32</c:f>
              <c:numCache>
                <c:formatCode>General</c:formatCode>
                <c:ptCount val="2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2.0</c:v>
                </c:pt>
                <c:pt idx="6">
                  <c:v>2.0</c:v>
                </c:pt>
                <c:pt idx="7">
                  <c:v>3.0</c:v>
                </c:pt>
                <c:pt idx="8">
                  <c:v>3.0</c:v>
                </c:pt>
                <c:pt idx="9">
                  <c:v>3.0</c:v>
                </c:pt>
                <c:pt idx="10">
                  <c:v>3.0</c:v>
                </c:pt>
                <c:pt idx="11">
                  <c:v>3.0</c:v>
                </c:pt>
                <c:pt idx="12">
                  <c:v>3.0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7.0</c:v>
                </c:pt>
                <c:pt idx="19">
                  <c:v>7.0</c:v>
                </c:pt>
                <c:pt idx="20">
                  <c:v>8.0</c:v>
                </c:pt>
                <c:pt idx="21">
                  <c:v>8.0</c:v>
                </c:pt>
                <c:pt idx="22">
                  <c:v>8.0</c:v>
                </c:pt>
                <c:pt idx="23">
                  <c:v>9.0</c:v>
                </c:pt>
                <c:pt idx="24">
                  <c:v>9.0</c:v>
                </c:pt>
                <c:pt idx="25">
                  <c:v>9.0</c:v>
                </c:pt>
              </c:numCache>
            </c:numRef>
          </c:yVal>
        </c:ser>
        <c:ser>
          <c:idx val="2"/>
          <c:order val="2"/>
          <c:tx>
            <c:strRef>
              <c:f>'master list'!$BK$6</c:f>
              <c:strCache>
                <c:ptCount val="1"/>
                <c:pt idx="0">
                  <c:v>CumN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'master list'!$BD$7:$BD$32</c:f>
              <c:numCache>
                <c:formatCode>General</c:formatCode>
                <c:ptCount val="26"/>
                <c:pt idx="0">
                  <c:v>1755.0</c:v>
                </c:pt>
                <c:pt idx="1">
                  <c:v>1765.0</c:v>
                </c:pt>
                <c:pt idx="2">
                  <c:v>1775.0</c:v>
                </c:pt>
                <c:pt idx="3">
                  <c:v>1785.0</c:v>
                </c:pt>
                <c:pt idx="4">
                  <c:v>1795.0</c:v>
                </c:pt>
                <c:pt idx="5">
                  <c:v>1805.0</c:v>
                </c:pt>
                <c:pt idx="6">
                  <c:v>1815.0</c:v>
                </c:pt>
                <c:pt idx="7">
                  <c:v>1825.0</c:v>
                </c:pt>
                <c:pt idx="8">
                  <c:v>1835.0</c:v>
                </c:pt>
                <c:pt idx="9">
                  <c:v>1845.0</c:v>
                </c:pt>
                <c:pt idx="10">
                  <c:v>1855.0</c:v>
                </c:pt>
                <c:pt idx="11">
                  <c:v>1865.0</c:v>
                </c:pt>
                <c:pt idx="12">
                  <c:v>1875.0</c:v>
                </c:pt>
                <c:pt idx="13">
                  <c:v>1885.0</c:v>
                </c:pt>
                <c:pt idx="14">
                  <c:v>1895.0</c:v>
                </c:pt>
                <c:pt idx="15">
                  <c:v>1905.0</c:v>
                </c:pt>
                <c:pt idx="16">
                  <c:v>1915.0</c:v>
                </c:pt>
                <c:pt idx="17">
                  <c:v>1925.0</c:v>
                </c:pt>
                <c:pt idx="18">
                  <c:v>1935.0</c:v>
                </c:pt>
                <c:pt idx="19">
                  <c:v>1945.0</c:v>
                </c:pt>
                <c:pt idx="20">
                  <c:v>1955.0</c:v>
                </c:pt>
                <c:pt idx="21">
                  <c:v>1965.0</c:v>
                </c:pt>
                <c:pt idx="22">
                  <c:v>1975.0</c:v>
                </c:pt>
                <c:pt idx="23">
                  <c:v>1985.0</c:v>
                </c:pt>
                <c:pt idx="24">
                  <c:v>1995.0</c:v>
                </c:pt>
                <c:pt idx="25">
                  <c:v>2005.0</c:v>
                </c:pt>
              </c:numCache>
            </c:numRef>
          </c:xVal>
          <c:yVal>
            <c:numRef>
              <c:f>'master list'!$BK$7:$BK$32</c:f>
              <c:numCache>
                <c:formatCode>General</c:formatCode>
                <c:ptCount val="2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3.0</c:v>
                </c:pt>
                <c:pt idx="7">
                  <c:v>3.0</c:v>
                </c:pt>
                <c:pt idx="8">
                  <c:v>4.0</c:v>
                </c:pt>
                <c:pt idx="9">
                  <c:v>5.0</c:v>
                </c:pt>
                <c:pt idx="10">
                  <c:v>5.0</c:v>
                </c:pt>
                <c:pt idx="11">
                  <c:v>5.0</c:v>
                </c:pt>
                <c:pt idx="12">
                  <c:v>8.0</c:v>
                </c:pt>
                <c:pt idx="13">
                  <c:v>8.0</c:v>
                </c:pt>
                <c:pt idx="14">
                  <c:v>8.0</c:v>
                </c:pt>
                <c:pt idx="15">
                  <c:v>10.0</c:v>
                </c:pt>
                <c:pt idx="16">
                  <c:v>10.0</c:v>
                </c:pt>
                <c:pt idx="17">
                  <c:v>12.0</c:v>
                </c:pt>
                <c:pt idx="18">
                  <c:v>14.0</c:v>
                </c:pt>
                <c:pt idx="19">
                  <c:v>17.0</c:v>
                </c:pt>
                <c:pt idx="20">
                  <c:v>19.0</c:v>
                </c:pt>
                <c:pt idx="21">
                  <c:v>21.0</c:v>
                </c:pt>
                <c:pt idx="22">
                  <c:v>21.0</c:v>
                </c:pt>
                <c:pt idx="23">
                  <c:v>24.0</c:v>
                </c:pt>
                <c:pt idx="24">
                  <c:v>27.0</c:v>
                </c:pt>
                <c:pt idx="25">
                  <c:v>28.0</c:v>
                </c:pt>
              </c:numCache>
            </c:numRef>
          </c:yVal>
        </c:ser>
        <c:axId val="568376984"/>
        <c:axId val="568380568"/>
      </c:scatterChart>
      <c:valAx>
        <c:axId val="568376984"/>
        <c:scaling>
          <c:orientation val="minMax"/>
          <c:max val="2010.0"/>
          <c:min val="1750.0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380568"/>
        <c:crosses val="autoZero"/>
        <c:crossBetween val="midCat"/>
        <c:majorUnit val="20.0"/>
      </c:valAx>
      <c:valAx>
        <c:axId val="56838056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Algae and Plants</a:t>
                </a:r>
              </a:p>
            </c:rich>
          </c:tx>
          <c:layout>
            <c:manualLayout>
              <c:xMode val="edge"/>
              <c:yMode val="edge"/>
              <c:x val="0.0332639901493795"/>
              <c:y val="0.2423467654778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83769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9376559411555"/>
          <c:y val="0.923274731323546"/>
          <c:w val="0.459459944050204"/>
          <c:h val="0.05626598465473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114300</xdr:colOff>
      <xdr:row>35</xdr:row>
      <xdr:rowOff>38100</xdr:rowOff>
    </xdr:from>
    <xdr:to>
      <xdr:col>63</xdr:col>
      <xdr:colOff>571500</xdr:colOff>
      <xdr:row>54</xdr:row>
      <xdr:rowOff>161925</xdr:rowOff>
    </xdr:to>
    <xdr:graphicFrame macro="">
      <xdr:nvGraphicFramePr>
        <xdr:cNvPr id="4004880" name="Chart 13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63</xdr:col>
      <xdr:colOff>571500</xdr:colOff>
      <xdr:row>35</xdr:row>
      <xdr:rowOff>47625</xdr:rowOff>
    </xdr:from>
    <xdr:to>
      <xdr:col>71</xdr:col>
      <xdr:colOff>419100</xdr:colOff>
      <xdr:row>54</xdr:row>
      <xdr:rowOff>161925</xdr:rowOff>
    </xdr:to>
    <xdr:graphicFrame macro="">
      <xdr:nvGraphicFramePr>
        <xdr:cNvPr id="4004881" name="Chart 13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200025</xdr:colOff>
      <xdr:row>34</xdr:row>
      <xdr:rowOff>0</xdr:rowOff>
    </xdr:from>
    <xdr:to>
      <xdr:col>40</xdr:col>
      <xdr:colOff>76200</xdr:colOff>
      <xdr:row>53</xdr:row>
      <xdr:rowOff>104775</xdr:rowOff>
    </xdr:to>
    <xdr:graphicFrame macro="">
      <xdr:nvGraphicFramePr>
        <xdr:cNvPr id="40048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76200</xdr:colOff>
      <xdr:row>34</xdr:row>
      <xdr:rowOff>9525</xdr:rowOff>
    </xdr:from>
    <xdr:to>
      <xdr:col>47</xdr:col>
      <xdr:colOff>523875</xdr:colOff>
      <xdr:row>53</xdr:row>
      <xdr:rowOff>104775</xdr:rowOff>
    </xdr:to>
    <xdr:graphicFrame macro="">
      <xdr:nvGraphicFramePr>
        <xdr:cNvPr id="400488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307975</xdr:colOff>
      <xdr:row>35</xdr:row>
      <xdr:rowOff>104775</xdr:rowOff>
    </xdr:from>
    <xdr:to>
      <xdr:col>34</xdr:col>
      <xdr:colOff>228568</xdr:colOff>
      <xdr:row>38</xdr:row>
      <xdr:rowOff>174757</xdr:rowOff>
    </xdr:to>
    <xdr:sp macro="" textlink="">
      <xdr:nvSpPr>
        <xdr:cNvPr id="3247425" name="Text Box 1345"/>
        <xdr:cNvSpPr txBox="1">
          <a:spLocks noChangeArrowheads="1"/>
        </xdr:cNvSpPr>
      </xdr:nvSpPr>
      <xdr:spPr bwMode="auto">
        <a:xfrm>
          <a:off x="26384250" y="6057900"/>
          <a:ext cx="514350" cy="628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41</xdr:col>
      <xdr:colOff>234950</xdr:colOff>
      <xdr:row>35</xdr:row>
      <xdr:rowOff>98425</xdr:rowOff>
    </xdr:from>
    <xdr:to>
      <xdr:col>42</xdr:col>
      <xdr:colOff>219035</xdr:colOff>
      <xdr:row>38</xdr:row>
      <xdr:rowOff>152591</xdr:rowOff>
    </xdr:to>
    <xdr:sp macro="" textlink="">
      <xdr:nvSpPr>
        <xdr:cNvPr id="3247426" name="Text Box 1346"/>
        <xdr:cNvSpPr txBox="1">
          <a:spLocks noChangeArrowheads="1"/>
        </xdr:cNvSpPr>
      </xdr:nvSpPr>
      <xdr:spPr bwMode="auto">
        <a:xfrm>
          <a:off x="31051500" y="6038850"/>
          <a:ext cx="571500" cy="6381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49</xdr:col>
      <xdr:colOff>447675</xdr:colOff>
      <xdr:row>28</xdr:row>
      <xdr:rowOff>104775</xdr:rowOff>
    </xdr:from>
    <xdr:to>
      <xdr:col>54</xdr:col>
      <xdr:colOff>485775</xdr:colOff>
      <xdr:row>41</xdr:row>
      <xdr:rowOff>123825</xdr:rowOff>
    </xdr:to>
    <xdr:graphicFrame macro="">
      <xdr:nvGraphicFramePr>
        <xdr:cNvPr id="4004886" name="Chart 13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57</xdr:col>
      <xdr:colOff>298450</xdr:colOff>
      <xdr:row>37</xdr:row>
      <xdr:rowOff>19050</xdr:rowOff>
    </xdr:from>
    <xdr:to>
      <xdr:col>58</xdr:col>
      <xdr:colOff>225692</xdr:colOff>
      <xdr:row>40</xdr:row>
      <xdr:rowOff>152400</xdr:rowOff>
    </xdr:to>
    <xdr:sp macro="" textlink="">
      <xdr:nvSpPr>
        <xdr:cNvPr id="3247444" name="Text Box 1364"/>
        <xdr:cNvSpPr txBox="1">
          <a:spLocks noChangeArrowheads="1"/>
        </xdr:cNvSpPr>
      </xdr:nvSpPr>
      <xdr:spPr bwMode="auto">
        <a:xfrm>
          <a:off x="40547925" y="6353175"/>
          <a:ext cx="533400" cy="7048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56</xdr:col>
      <xdr:colOff>114300</xdr:colOff>
      <xdr:row>35</xdr:row>
      <xdr:rowOff>66675</xdr:rowOff>
    </xdr:from>
    <xdr:to>
      <xdr:col>71</xdr:col>
      <xdr:colOff>419100</xdr:colOff>
      <xdr:row>54</xdr:row>
      <xdr:rowOff>180975</xdr:rowOff>
    </xdr:to>
    <xdr:grpSp>
      <xdr:nvGrpSpPr>
        <xdr:cNvPr id="4004888" name="Group 1368"/>
        <xdr:cNvGrpSpPr>
          <a:grpSpLocks/>
        </xdr:cNvGrpSpPr>
      </xdr:nvGrpSpPr>
      <xdr:grpSpPr bwMode="auto">
        <a:xfrm>
          <a:off x="50440167" y="5824008"/>
          <a:ext cx="10464800" cy="3814234"/>
          <a:chOff x="4177" y="631"/>
          <a:chExt cx="963" cy="393"/>
        </a:xfrm>
      </xdr:grpSpPr>
      <xdr:graphicFrame macro="">
        <xdr:nvGraphicFramePr>
          <xdr:cNvPr id="4004895" name="Chart 1365"/>
          <xdr:cNvGraphicFramePr>
            <a:graphicFrameLocks/>
          </xdr:cNvGraphicFramePr>
        </xdr:nvGraphicFramePr>
        <xdr:xfrm>
          <a:off x="4177" y="631"/>
          <a:ext cx="482" cy="39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4004896" name="Chart 1366"/>
          <xdr:cNvGraphicFramePr>
            <a:graphicFrameLocks/>
          </xdr:cNvGraphicFramePr>
        </xdr:nvGraphicFramePr>
        <xdr:xfrm>
          <a:off x="4659" y="631"/>
          <a:ext cx="481" cy="3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">
        <xdr:nvSpPr>
          <xdr:cNvPr id="3247447" name="Text Box 1367"/>
          <xdr:cNvSpPr txBox="1">
            <a:spLocks noChangeArrowheads="1"/>
          </xdr:cNvSpPr>
        </xdr:nvSpPr>
        <xdr:spPr bwMode="auto">
          <a:xfrm>
            <a:off x="4257" y="668"/>
            <a:ext cx="56" cy="75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en-US" sz="2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</a:t>
            </a:r>
          </a:p>
        </xdr:txBody>
      </xdr:sp>
    </xdr:grpSp>
    <xdr:clientData/>
  </xdr:twoCellAnchor>
  <xdr:twoCellAnchor>
    <xdr:from>
      <xdr:col>55</xdr:col>
      <xdr:colOff>375230</xdr:colOff>
      <xdr:row>35</xdr:row>
      <xdr:rowOff>66675</xdr:rowOff>
    </xdr:from>
    <xdr:to>
      <xdr:col>79</xdr:col>
      <xdr:colOff>609527</xdr:colOff>
      <xdr:row>99</xdr:row>
      <xdr:rowOff>34732</xdr:rowOff>
    </xdr:to>
    <xdr:grpSp>
      <xdr:nvGrpSpPr>
        <xdr:cNvPr id="4004889" name="Group 1369"/>
        <xdr:cNvGrpSpPr>
          <a:grpSpLocks/>
        </xdr:cNvGrpSpPr>
      </xdr:nvGrpSpPr>
      <xdr:grpSpPr bwMode="auto">
        <a:xfrm>
          <a:off x="50023763" y="5824008"/>
          <a:ext cx="16490297" cy="12430991"/>
          <a:chOff x="4139" y="631"/>
          <a:chExt cx="1517" cy="1280"/>
        </a:xfrm>
      </xdr:grpSpPr>
      <xdr:graphicFrame macro="">
        <xdr:nvGraphicFramePr>
          <xdr:cNvPr id="4004892" name="Chart 1370"/>
          <xdr:cNvGraphicFramePr>
            <a:graphicFrameLocks/>
          </xdr:cNvGraphicFramePr>
        </xdr:nvGraphicFramePr>
        <xdr:xfrm>
          <a:off x="4139" y="1139"/>
          <a:ext cx="1517" cy="7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4004893" name="Chart 1371"/>
          <xdr:cNvGraphicFramePr>
            <a:graphicFrameLocks/>
          </xdr:cNvGraphicFramePr>
        </xdr:nvGraphicFramePr>
        <xdr:xfrm>
          <a:off x="4659" y="631"/>
          <a:ext cx="481" cy="3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sp macro="" textlink="">
        <xdr:nvSpPr>
          <xdr:cNvPr id="3247452" name="Text Box 1372"/>
          <xdr:cNvSpPr txBox="1">
            <a:spLocks noChangeArrowheads="1"/>
          </xdr:cNvSpPr>
        </xdr:nvSpPr>
        <xdr:spPr bwMode="auto">
          <a:xfrm>
            <a:off x="4257" y="668"/>
            <a:ext cx="56" cy="75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en-US" sz="2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</a:t>
            </a:r>
          </a:p>
        </xdr:txBody>
      </xdr:sp>
    </xdr:grpSp>
    <xdr:clientData/>
  </xdr:twoCellAnchor>
  <xdr:twoCellAnchor>
    <xdr:from>
      <xdr:col>48</xdr:col>
      <xdr:colOff>0</xdr:colOff>
      <xdr:row>34</xdr:row>
      <xdr:rowOff>76200</xdr:rowOff>
    </xdr:from>
    <xdr:to>
      <xdr:col>56</xdr:col>
      <xdr:colOff>152400</xdr:colOff>
      <xdr:row>53</xdr:row>
      <xdr:rowOff>28575</xdr:rowOff>
    </xdr:to>
    <xdr:graphicFrame macro="">
      <xdr:nvGraphicFramePr>
        <xdr:cNvPr id="4004890" name="Chart 13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36</xdr:col>
      <xdr:colOff>19050</xdr:colOff>
      <xdr:row>55</xdr:row>
      <xdr:rowOff>28575</xdr:rowOff>
    </xdr:from>
    <xdr:to>
      <xdr:col>44</xdr:col>
      <xdr:colOff>209550</xdr:colOff>
      <xdr:row>74</xdr:row>
      <xdr:rowOff>104775</xdr:rowOff>
    </xdr:to>
    <xdr:graphicFrame macro="">
      <xdr:nvGraphicFramePr>
        <xdr:cNvPr id="4004891" name="Chart 13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0.13055</cdr:x>
      <cdr:y>0.08141</cdr:y>
    </cdr:from>
    <cdr:to>
      <cdr:x>0.26912</cdr:x>
      <cdr:y>0.29997</cdr:y>
    </cdr:to>
    <cdr:sp macro="" textlink="">
      <cdr:nvSpPr>
        <cdr:cNvPr id="35727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659" y="281541"/>
          <a:ext cx="641776" cy="845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0.13299</cdr:x>
      <cdr:y>0.07873</cdr:y>
    </cdr:from>
    <cdr:to>
      <cdr:x>0.27206</cdr:x>
      <cdr:y>0.29828</cdr:y>
    </cdr:to>
    <cdr:sp macro="" textlink="">
      <cdr:nvSpPr>
        <cdr:cNvPr id="35737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659" y="281541"/>
          <a:ext cx="641776" cy="845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0.13299</cdr:x>
      <cdr:y>0.07873</cdr:y>
    </cdr:from>
    <cdr:to>
      <cdr:x>0.27206</cdr:x>
      <cdr:y>0.29828</cdr:y>
    </cdr:to>
    <cdr:sp macro="" textlink="">
      <cdr:nvSpPr>
        <cdr:cNvPr id="3574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659" y="281541"/>
          <a:ext cx="641776" cy="845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610"/>
  <sheetViews>
    <sheetView topLeftCell="I1" workbookViewId="0">
      <pane ySplit="900" topLeftCell="A9" activePane="bottomLeft"/>
      <selection activeCell="H1" sqref="H1:H65536"/>
      <selection pane="bottomLeft" activeCell="AC81" sqref="AC81"/>
    </sheetView>
  </sheetViews>
  <sheetFormatPr baseColWidth="10" defaultColWidth="11.5" defaultRowHeight="12"/>
  <cols>
    <col min="1" max="1" width="6.83203125" style="73" customWidth="1"/>
    <col min="2" max="2" width="10.5" customWidth="1"/>
    <col min="3" max="3" width="5" customWidth="1"/>
    <col min="4" max="4" width="8.6640625" customWidth="1"/>
    <col min="5" max="5" width="13" customWidth="1"/>
    <col min="6" max="6" width="16" customWidth="1"/>
    <col min="7" max="7" width="21.5" style="3" customWidth="1"/>
    <col min="8" max="8" width="34.83203125" style="3" customWidth="1"/>
    <col min="9" max="9" width="19.6640625" customWidth="1"/>
    <col min="10" max="10" width="7.1640625" customWidth="1"/>
    <col min="11" max="11" width="8.83203125" customWidth="1"/>
    <col min="12" max="12" width="12.6640625" customWidth="1"/>
    <col min="13" max="13" width="10" customWidth="1"/>
    <col min="14" max="14" width="8.33203125" customWidth="1"/>
    <col min="15" max="15" width="11.83203125" customWidth="1"/>
    <col min="16" max="16" width="6.83203125" customWidth="1"/>
    <col min="17" max="17" width="5.33203125" customWidth="1"/>
    <col min="18" max="18" width="6.1640625" customWidth="1"/>
    <col min="19" max="19" width="6.5" customWidth="1"/>
    <col min="22" max="22" width="40" customWidth="1"/>
    <col min="23" max="23" width="25.5" customWidth="1"/>
  </cols>
  <sheetData>
    <row r="1" spans="1:25" ht="17">
      <c r="A1" s="94"/>
      <c r="B1" s="94"/>
      <c r="C1" s="94"/>
      <c r="D1" s="94"/>
      <c r="E1" s="94" t="s">
        <v>407</v>
      </c>
      <c r="F1" s="94"/>
      <c r="G1" s="94"/>
    </row>
    <row r="2" spans="1:25" s="37" customFormat="1" ht="15">
      <c r="A2" s="90" t="s">
        <v>3115</v>
      </c>
      <c r="B2" s="37" t="s">
        <v>650</v>
      </c>
      <c r="C2" s="37" t="s">
        <v>776</v>
      </c>
      <c r="D2" s="37" t="s">
        <v>777</v>
      </c>
      <c r="E2" s="37" t="s">
        <v>2727</v>
      </c>
      <c r="F2" s="37" t="s">
        <v>2599</v>
      </c>
      <c r="G2" s="3" t="s">
        <v>2600</v>
      </c>
      <c r="H2" s="3" t="s">
        <v>2072</v>
      </c>
      <c r="I2" s="37" t="s">
        <v>378</v>
      </c>
      <c r="J2" s="37" t="s">
        <v>3260</v>
      </c>
      <c r="K2" s="37" t="s">
        <v>578</v>
      </c>
      <c r="L2" s="37" t="s">
        <v>466</v>
      </c>
      <c r="M2" s="37" t="s">
        <v>579</v>
      </c>
      <c r="N2" s="37" t="s">
        <v>3290</v>
      </c>
      <c r="O2" s="37" t="s">
        <v>3387</v>
      </c>
      <c r="P2" s="37" t="s">
        <v>3183</v>
      </c>
      <c r="Q2" s="37" t="s">
        <v>1571</v>
      </c>
      <c r="R2" s="37" t="s">
        <v>59</v>
      </c>
      <c r="S2" s="37" t="s">
        <v>3388</v>
      </c>
      <c r="T2" s="37" t="s">
        <v>2315</v>
      </c>
      <c r="U2" s="37" t="s">
        <v>2314</v>
      </c>
      <c r="V2" s="37" t="s">
        <v>3215</v>
      </c>
      <c r="W2" s="37" t="s">
        <v>1713</v>
      </c>
      <c r="X2" s="37" t="s">
        <v>580</v>
      </c>
      <c r="Y2" s="37" t="s">
        <v>581</v>
      </c>
    </row>
    <row r="3" spans="1:25">
      <c r="A3" s="73">
        <v>1</v>
      </c>
      <c r="B3" t="s">
        <v>1221</v>
      </c>
      <c r="D3" t="s">
        <v>1221</v>
      </c>
      <c r="G3" s="3" t="s">
        <v>197</v>
      </c>
      <c r="H3" s="3" t="s">
        <v>198</v>
      </c>
      <c r="I3" t="s">
        <v>2138</v>
      </c>
      <c r="J3" s="88">
        <v>1846</v>
      </c>
      <c r="K3">
        <v>2010</v>
      </c>
      <c r="L3">
        <v>10</v>
      </c>
      <c r="O3" t="s">
        <v>2924</v>
      </c>
      <c r="Q3" t="s">
        <v>2848</v>
      </c>
      <c r="W3" t="s">
        <v>1135</v>
      </c>
      <c r="X3" t="s">
        <v>1803</v>
      </c>
    </row>
    <row r="4" spans="1:25">
      <c r="A4" s="73">
        <v>2</v>
      </c>
      <c r="B4" t="s">
        <v>1221</v>
      </c>
      <c r="D4" t="s">
        <v>1221</v>
      </c>
      <c r="G4" s="3" t="s">
        <v>2388</v>
      </c>
      <c r="H4" s="3" t="s">
        <v>286</v>
      </c>
      <c r="I4" t="s">
        <v>141</v>
      </c>
      <c r="J4">
        <v>1958</v>
      </c>
      <c r="K4">
        <v>2010</v>
      </c>
      <c r="L4">
        <v>10</v>
      </c>
      <c r="O4" t="s">
        <v>1757</v>
      </c>
      <c r="Q4" t="s">
        <v>2848</v>
      </c>
      <c r="U4" t="s">
        <v>1758</v>
      </c>
      <c r="W4" t="s">
        <v>1135</v>
      </c>
      <c r="X4" t="s">
        <v>1803</v>
      </c>
    </row>
    <row r="5" spans="1:25">
      <c r="A5" s="73">
        <v>3</v>
      </c>
      <c r="B5" t="s">
        <v>1221</v>
      </c>
      <c r="D5" t="s">
        <v>1221</v>
      </c>
      <c r="G5" s="3" t="s">
        <v>2388</v>
      </c>
      <c r="H5" s="3" t="s">
        <v>793</v>
      </c>
      <c r="I5" t="s">
        <v>794</v>
      </c>
      <c r="J5">
        <v>1947</v>
      </c>
      <c r="K5">
        <v>2010</v>
      </c>
      <c r="L5">
        <v>20</v>
      </c>
      <c r="O5" t="s">
        <v>1754</v>
      </c>
      <c r="Q5" t="s">
        <v>2848</v>
      </c>
      <c r="U5" t="s">
        <v>531</v>
      </c>
      <c r="W5" t="s">
        <v>1135</v>
      </c>
      <c r="X5" t="s">
        <v>1803</v>
      </c>
    </row>
    <row r="6" spans="1:25">
      <c r="A6" s="73">
        <v>4</v>
      </c>
      <c r="B6" t="s">
        <v>1221</v>
      </c>
      <c r="D6" t="s">
        <v>1221</v>
      </c>
      <c r="G6" s="3" t="s">
        <v>33</v>
      </c>
      <c r="H6" s="3" t="s">
        <v>120</v>
      </c>
      <c r="I6" t="s">
        <v>121</v>
      </c>
      <c r="J6">
        <v>1809</v>
      </c>
      <c r="K6">
        <v>2010</v>
      </c>
      <c r="L6">
        <v>9</v>
      </c>
      <c r="O6" t="s">
        <v>2924</v>
      </c>
      <c r="Q6" t="s">
        <v>2848</v>
      </c>
      <c r="U6" t="s">
        <v>532</v>
      </c>
      <c r="W6" t="s">
        <v>1135</v>
      </c>
      <c r="X6" t="s">
        <v>1803</v>
      </c>
    </row>
    <row r="7" spans="1:25">
      <c r="A7" s="73">
        <v>5</v>
      </c>
      <c r="B7" t="s">
        <v>1221</v>
      </c>
      <c r="D7" t="s">
        <v>1221</v>
      </c>
      <c r="G7" s="3" t="s">
        <v>281</v>
      </c>
      <c r="H7" s="3" t="s">
        <v>282</v>
      </c>
      <c r="I7" t="s">
        <v>323</v>
      </c>
      <c r="J7">
        <v>1845</v>
      </c>
      <c r="K7">
        <v>2010</v>
      </c>
      <c r="L7" t="s">
        <v>1747</v>
      </c>
      <c r="O7" t="s">
        <v>1601</v>
      </c>
      <c r="Q7" t="s">
        <v>2848</v>
      </c>
      <c r="U7" t="s">
        <v>1602</v>
      </c>
      <c r="W7" t="s">
        <v>1135</v>
      </c>
      <c r="X7" t="s">
        <v>1803</v>
      </c>
    </row>
    <row r="8" spans="1:25">
      <c r="A8" s="73">
        <v>6</v>
      </c>
      <c r="B8" t="s">
        <v>1221</v>
      </c>
      <c r="D8" t="s">
        <v>1221</v>
      </c>
      <c r="G8" s="3" t="s">
        <v>142</v>
      </c>
      <c r="H8" s="3" t="s">
        <v>1186</v>
      </c>
      <c r="I8" t="s">
        <v>792</v>
      </c>
      <c r="J8">
        <v>1847</v>
      </c>
      <c r="K8">
        <v>2010</v>
      </c>
      <c r="L8" t="s">
        <v>1748</v>
      </c>
      <c r="O8" t="s">
        <v>1072</v>
      </c>
      <c r="Q8" t="s">
        <v>2848</v>
      </c>
      <c r="U8" t="s">
        <v>1073</v>
      </c>
      <c r="W8" t="s">
        <v>1135</v>
      </c>
      <c r="X8" t="s">
        <v>1803</v>
      </c>
    </row>
    <row r="9" spans="1:25">
      <c r="A9" s="73">
        <v>7</v>
      </c>
      <c r="B9" t="s">
        <v>1221</v>
      </c>
      <c r="D9" t="s">
        <v>1221</v>
      </c>
      <c r="G9" s="3" t="s">
        <v>1222</v>
      </c>
      <c r="H9" s="3" t="s">
        <v>1272</v>
      </c>
      <c r="I9" t="s">
        <v>448</v>
      </c>
      <c r="J9">
        <v>1753</v>
      </c>
      <c r="K9">
        <v>2010</v>
      </c>
      <c r="L9">
        <v>11</v>
      </c>
      <c r="O9" t="s">
        <v>1101</v>
      </c>
      <c r="Q9" t="s">
        <v>2924</v>
      </c>
      <c r="W9" t="s">
        <v>1135</v>
      </c>
      <c r="X9" t="s">
        <v>1803</v>
      </c>
    </row>
    <row r="10" spans="1:25">
      <c r="A10" s="73">
        <v>8</v>
      </c>
      <c r="B10" t="s">
        <v>1221</v>
      </c>
      <c r="D10" t="s">
        <v>1221</v>
      </c>
      <c r="G10" s="3" t="s">
        <v>1222</v>
      </c>
      <c r="H10" s="3" t="s">
        <v>1223</v>
      </c>
      <c r="I10" t="s">
        <v>1224</v>
      </c>
      <c r="J10">
        <v>1803</v>
      </c>
      <c r="K10">
        <v>2010</v>
      </c>
      <c r="L10" t="s">
        <v>1103</v>
      </c>
      <c r="O10" t="s">
        <v>1102</v>
      </c>
      <c r="Q10" t="s">
        <v>2848</v>
      </c>
      <c r="U10" t="s">
        <v>58</v>
      </c>
      <c r="W10" t="s">
        <v>1135</v>
      </c>
      <c r="X10" t="s">
        <v>1803</v>
      </c>
    </row>
    <row r="11" spans="1:25">
      <c r="A11" s="73">
        <v>9</v>
      </c>
      <c r="B11" t="s">
        <v>1221</v>
      </c>
      <c r="D11" t="s">
        <v>1221</v>
      </c>
      <c r="G11" s="3" t="s">
        <v>1222</v>
      </c>
      <c r="H11" s="3" t="s">
        <v>447</v>
      </c>
      <c r="I11" t="s">
        <v>448</v>
      </c>
      <c r="J11">
        <v>1753</v>
      </c>
      <c r="K11">
        <v>2010</v>
      </c>
      <c r="L11" t="s">
        <v>360</v>
      </c>
      <c r="O11" t="s">
        <v>1102</v>
      </c>
      <c r="Q11" t="s">
        <v>2848</v>
      </c>
      <c r="U11" t="s">
        <v>361</v>
      </c>
      <c r="W11" t="s">
        <v>1135</v>
      </c>
      <c r="X11" t="s">
        <v>1803</v>
      </c>
    </row>
    <row r="12" spans="1:25">
      <c r="A12" s="73">
        <v>10</v>
      </c>
      <c r="B12" t="s">
        <v>1221</v>
      </c>
      <c r="D12" t="s">
        <v>1221</v>
      </c>
      <c r="G12" s="3" t="s">
        <v>1222</v>
      </c>
      <c r="H12" s="3" t="s">
        <v>2387</v>
      </c>
      <c r="I12" t="s">
        <v>448</v>
      </c>
      <c r="J12">
        <v>1753</v>
      </c>
      <c r="K12">
        <v>2010</v>
      </c>
      <c r="L12" t="s">
        <v>1749</v>
      </c>
      <c r="O12" t="s">
        <v>362</v>
      </c>
      <c r="Q12" t="s">
        <v>3119</v>
      </c>
      <c r="U12" t="s">
        <v>1107</v>
      </c>
      <c r="W12" t="s">
        <v>1135</v>
      </c>
      <c r="X12" t="s">
        <v>1803</v>
      </c>
    </row>
    <row r="13" spans="1:25">
      <c r="A13" s="73">
        <v>11</v>
      </c>
      <c r="B13" t="s">
        <v>1221</v>
      </c>
      <c r="D13" t="s">
        <v>1221</v>
      </c>
      <c r="G13" s="3" t="s">
        <v>1222</v>
      </c>
      <c r="H13" s="3" t="s">
        <v>1240</v>
      </c>
      <c r="I13" t="s">
        <v>1241</v>
      </c>
      <c r="J13">
        <v>1897</v>
      </c>
      <c r="K13">
        <v>2010</v>
      </c>
      <c r="L13" t="s">
        <v>1751</v>
      </c>
      <c r="O13" t="s">
        <v>877</v>
      </c>
      <c r="Q13" t="s">
        <v>2924</v>
      </c>
      <c r="U13" t="s">
        <v>1108</v>
      </c>
      <c r="W13" t="s">
        <v>1135</v>
      </c>
      <c r="X13" t="s">
        <v>1803</v>
      </c>
    </row>
    <row r="14" spans="1:25">
      <c r="A14" s="73">
        <v>12</v>
      </c>
      <c r="B14" t="s">
        <v>1221</v>
      </c>
      <c r="D14" t="s">
        <v>1221</v>
      </c>
      <c r="G14" s="3" t="s">
        <v>1222</v>
      </c>
      <c r="H14" s="3" t="s">
        <v>991</v>
      </c>
      <c r="I14" t="s">
        <v>867</v>
      </c>
      <c r="J14">
        <v>2003</v>
      </c>
      <c r="K14">
        <v>2010</v>
      </c>
      <c r="L14">
        <v>6</v>
      </c>
      <c r="O14" t="s">
        <v>1076</v>
      </c>
      <c r="Q14" t="s">
        <v>2848</v>
      </c>
      <c r="U14" t="s">
        <v>428</v>
      </c>
      <c r="W14" t="s">
        <v>1135</v>
      </c>
      <c r="X14" t="s">
        <v>1803</v>
      </c>
    </row>
    <row r="15" spans="1:25">
      <c r="A15" s="73">
        <v>13</v>
      </c>
      <c r="B15" t="s">
        <v>1221</v>
      </c>
      <c r="D15" t="s">
        <v>1221</v>
      </c>
      <c r="G15" s="3" t="s">
        <v>1222</v>
      </c>
      <c r="H15" s="3" t="s">
        <v>871</v>
      </c>
      <c r="I15" t="s">
        <v>872</v>
      </c>
      <c r="J15">
        <v>1823</v>
      </c>
      <c r="K15">
        <v>2010</v>
      </c>
      <c r="L15" t="s">
        <v>1748</v>
      </c>
      <c r="O15" t="s">
        <v>429</v>
      </c>
      <c r="Q15" t="s">
        <v>2848</v>
      </c>
      <c r="U15" t="s">
        <v>430</v>
      </c>
      <c r="W15" t="s">
        <v>1135</v>
      </c>
      <c r="X15" t="s">
        <v>1803</v>
      </c>
    </row>
    <row r="16" spans="1:25">
      <c r="A16" s="73">
        <v>14</v>
      </c>
      <c r="B16" t="s">
        <v>544</v>
      </c>
      <c r="D16" t="s">
        <v>1217</v>
      </c>
      <c r="G16" s="3" t="s">
        <v>1225</v>
      </c>
      <c r="H16" s="3" t="s">
        <v>1589</v>
      </c>
      <c r="I16" t="s">
        <v>448</v>
      </c>
      <c r="J16">
        <v>1753</v>
      </c>
      <c r="K16">
        <v>2010</v>
      </c>
      <c r="L16">
        <v>7</v>
      </c>
      <c r="O16" t="s">
        <v>1754</v>
      </c>
      <c r="Q16" t="s">
        <v>2848</v>
      </c>
      <c r="U16" t="s">
        <v>1075</v>
      </c>
      <c r="W16" t="s">
        <v>1135</v>
      </c>
      <c r="X16" t="s">
        <v>1803</v>
      </c>
    </row>
    <row r="17" spans="1:24">
      <c r="A17" s="73">
        <v>15</v>
      </c>
      <c r="B17" t="s">
        <v>544</v>
      </c>
      <c r="D17" t="s">
        <v>1217</v>
      </c>
      <c r="G17" s="3" t="s">
        <v>873</v>
      </c>
      <c r="H17" s="3" t="s">
        <v>874</v>
      </c>
      <c r="I17" t="s">
        <v>1087</v>
      </c>
      <c r="J17">
        <v>1987</v>
      </c>
      <c r="K17">
        <v>2010</v>
      </c>
      <c r="L17">
        <v>10</v>
      </c>
      <c r="O17" t="s">
        <v>2924</v>
      </c>
      <c r="Q17" t="s">
        <v>2924</v>
      </c>
      <c r="U17" t="s">
        <v>879</v>
      </c>
      <c r="W17" t="s">
        <v>1135</v>
      </c>
      <c r="X17" t="s">
        <v>1803</v>
      </c>
    </row>
    <row r="18" spans="1:24">
      <c r="A18" s="73">
        <v>16</v>
      </c>
      <c r="B18" t="s">
        <v>544</v>
      </c>
      <c r="D18" t="s">
        <v>1217</v>
      </c>
      <c r="G18" s="3" t="s">
        <v>1218</v>
      </c>
      <c r="H18" s="3" t="s">
        <v>1219</v>
      </c>
      <c r="I18" t="s">
        <v>1220</v>
      </c>
      <c r="J18">
        <v>1898</v>
      </c>
      <c r="K18">
        <v>2010</v>
      </c>
      <c r="L18">
        <v>9</v>
      </c>
      <c r="O18" t="s">
        <v>877</v>
      </c>
      <c r="Q18" t="s">
        <v>2848</v>
      </c>
      <c r="U18" t="s">
        <v>885</v>
      </c>
      <c r="W18" t="s">
        <v>1135</v>
      </c>
      <c r="X18" t="s">
        <v>1803</v>
      </c>
    </row>
    <row r="19" spans="1:24">
      <c r="A19" s="73">
        <v>17</v>
      </c>
      <c r="B19" t="s">
        <v>544</v>
      </c>
      <c r="D19" t="s">
        <v>1217</v>
      </c>
      <c r="G19" s="3" t="s">
        <v>449</v>
      </c>
      <c r="H19" s="3" t="s">
        <v>279</v>
      </c>
      <c r="I19" t="s">
        <v>280</v>
      </c>
      <c r="J19">
        <v>2006</v>
      </c>
      <c r="K19">
        <v>2010</v>
      </c>
      <c r="L19" t="s">
        <v>1748</v>
      </c>
      <c r="O19" t="s">
        <v>1090</v>
      </c>
      <c r="Q19" t="s">
        <v>2848</v>
      </c>
      <c r="U19" t="s">
        <v>1091</v>
      </c>
      <c r="W19" t="s">
        <v>1135</v>
      </c>
      <c r="X19" t="s">
        <v>1803</v>
      </c>
    </row>
    <row r="20" spans="1:24">
      <c r="A20" s="73">
        <v>18</v>
      </c>
      <c r="B20" t="s">
        <v>544</v>
      </c>
      <c r="D20" t="s">
        <v>1217</v>
      </c>
      <c r="G20" s="3" t="s">
        <v>503</v>
      </c>
      <c r="H20" s="3" t="s">
        <v>504</v>
      </c>
      <c r="I20" t="s">
        <v>1189</v>
      </c>
      <c r="J20">
        <v>1955</v>
      </c>
      <c r="K20">
        <v>1990</v>
      </c>
      <c r="L20" t="s">
        <v>1748</v>
      </c>
      <c r="M20">
        <v>1947</v>
      </c>
      <c r="O20" t="s">
        <v>1092</v>
      </c>
      <c r="Q20" t="s">
        <v>2924</v>
      </c>
      <c r="U20" t="s">
        <v>1093</v>
      </c>
      <c r="V20" t="s">
        <v>359</v>
      </c>
      <c r="W20" t="s">
        <v>582</v>
      </c>
      <c r="X20" t="s">
        <v>1803</v>
      </c>
    </row>
    <row r="21" spans="1:24">
      <c r="A21" s="73">
        <v>19</v>
      </c>
      <c r="B21" t="s">
        <v>545</v>
      </c>
      <c r="D21" t="s">
        <v>267</v>
      </c>
      <c r="G21" s="3" t="s">
        <v>1744</v>
      </c>
      <c r="H21" s="3" t="s">
        <v>1745</v>
      </c>
      <c r="I21" t="s">
        <v>1746</v>
      </c>
      <c r="J21">
        <v>1968</v>
      </c>
      <c r="K21">
        <v>2010</v>
      </c>
      <c r="L21" t="s">
        <v>1755</v>
      </c>
      <c r="O21" t="s">
        <v>1754</v>
      </c>
      <c r="Q21" t="s">
        <v>2848</v>
      </c>
      <c r="U21" t="s">
        <v>1756</v>
      </c>
      <c r="W21" t="s">
        <v>1135</v>
      </c>
      <c r="X21" t="s">
        <v>1803</v>
      </c>
    </row>
    <row r="22" spans="1:24">
      <c r="A22" s="73">
        <v>20</v>
      </c>
      <c r="B22" t="s">
        <v>545</v>
      </c>
      <c r="D22" t="s">
        <v>267</v>
      </c>
      <c r="G22" s="3" t="s">
        <v>278</v>
      </c>
      <c r="H22" s="3" t="s">
        <v>19</v>
      </c>
      <c r="I22" t="s">
        <v>20</v>
      </c>
      <c r="J22">
        <v>1924</v>
      </c>
      <c r="K22">
        <v>2010</v>
      </c>
      <c r="L22" t="s">
        <v>1598</v>
      </c>
      <c r="O22" t="s">
        <v>533</v>
      </c>
      <c r="Q22" t="s">
        <v>2924</v>
      </c>
      <c r="U22" t="s">
        <v>1599</v>
      </c>
      <c r="W22" t="s">
        <v>1135</v>
      </c>
      <c r="X22" t="s">
        <v>1803</v>
      </c>
    </row>
    <row r="23" spans="1:24">
      <c r="A23" s="73">
        <v>21</v>
      </c>
      <c r="B23" t="s">
        <v>545</v>
      </c>
      <c r="D23" t="s">
        <v>267</v>
      </c>
      <c r="G23" s="3" t="s">
        <v>278</v>
      </c>
      <c r="H23" s="3" t="s">
        <v>115</v>
      </c>
      <c r="I23" t="s">
        <v>116</v>
      </c>
      <c r="J23">
        <v>1920</v>
      </c>
      <c r="K23">
        <v>2010</v>
      </c>
      <c r="L23">
        <v>10</v>
      </c>
      <c r="O23" t="s">
        <v>2924</v>
      </c>
      <c r="Q23" t="s">
        <v>2924</v>
      </c>
      <c r="U23" t="s">
        <v>1600</v>
      </c>
      <c r="W23" t="s">
        <v>1135</v>
      </c>
      <c r="X23" t="s">
        <v>1803</v>
      </c>
    </row>
    <row r="24" spans="1:24">
      <c r="A24" s="73">
        <v>22</v>
      </c>
      <c r="B24" t="s">
        <v>545</v>
      </c>
      <c r="D24" t="s">
        <v>267</v>
      </c>
      <c r="G24" s="3" t="s">
        <v>1214</v>
      </c>
      <c r="H24" s="3" t="s">
        <v>1215</v>
      </c>
      <c r="I24" t="s">
        <v>1216</v>
      </c>
      <c r="J24">
        <v>1996</v>
      </c>
      <c r="K24">
        <v>2010</v>
      </c>
      <c r="L24">
        <v>9</v>
      </c>
      <c r="O24" t="s">
        <v>1603</v>
      </c>
      <c r="Q24" t="s">
        <v>3119</v>
      </c>
      <c r="U24" t="s">
        <v>1604</v>
      </c>
      <c r="W24" t="s">
        <v>1135</v>
      </c>
      <c r="X24" t="s">
        <v>1803</v>
      </c>
    </row>
    <row r="25" spans="1:24">
      <c r="A25" s="73">
        <v>23</v>
      </c>
      <c r="B25" t="s">
        <v>545</v>
      </c>
      <c r="D25" t="s">
        <v>267</v>
      </c>
      <c r="G25" s="3" t="s">
        <v>2139</v>
      </c>
      <c r="H25" s="3" t="s">
        <v>202</v>
      </c>
      <c r="I25" t="s">
        <v>203</v>
      </c>
      <c r="J25">
        <v>1924</v>
      </c>
      <c r="K25">
        <v>2010</v>
      </c>
      <c r="L25">
        <v>11</v>
      </c>
      <c r="O25" t="s">
        <v>1754</v>
      </c>
      <c r="Q25" t="s">
        <v>3119</v>
      </c>
      <c r="W25" t="s">
        <v>1135</v>
      </c>
      <c r="X25" t="s">
        <v>1803</v>
      </c>
    </row>
    <row r="26" spans="1:24">
      <c r="A26" s="73">
        <v>24</v>
      </c>
      <c r="B26" t="s">
        <v>545</v>
      </c>
      <c r="D26" t="s">
        <v>267</v>
      </c>
      <c r="G26" s="3" t="s">
        <v>204</v>
      </c>
      <c r="H26" s="3" t="s">
        <v>205</v>
      </c>
      <c r="I26" t="s">
        <v>206</v>
      </c>
      <c r="J26">
        <v>1876</v>
      </c>
      <c r="K26">
        <v>2010</v>
      </c>
      <c r="L26">
        <v>7</v>
      </c>
      <c r="O26" t="s">
        <v>1754</v>
      </c>
      <c r="Q26" t="s">
        <v>3119</v>
      </c>
      <c r="U26" t="s">
        <v>1958</v>
      </c>
      <c r="W26" t="s">
        <v>1135</v>
      </c>
      <c r="X26" t="s">
        <v>1803</v>
      </c>
    </row>
    <row r="27" spans="1:24">
      <c r="A27" s="73">
        <v>25</v>
      </c>
      <c r="B27" t="s">
        <v>545</v>
      </c>
      <c r="D27" t="s">
        <v>1217</v>
      </c>
      <c r="G27" s="3" t="s">
        <v>1018</v>
      </c>
      <c r="H27" s="3" t="s">
        <v>1229</v>
      </c>
      <c r="I27" t="s">
        <v>1230</v>
      </c>
      <c r="J27">
        <v>1820</v>
      </c>
      <c r="K27">
        <v>2010</v>
      </c>
      <c r="L27">
        <v>10</v>
      </c>
      <c r="O27" t="s">
        <v>1070</v>
      </c>
      <c r="Q27" t="s">
        <v>3119</v>
      </c>
      <c r="U27" t="s">
        <v>1071</v>
      </c>
      <c r="W27" t="s">
        <v>1135</v>
      </c>
      <c r="X27" t="s">
        <v>1803</v>
      </c>
    </row>
    <row r="28" spans="1:24">
      <c r="A28" s="73">
        <v>26</v>
      </c>
      <c r="B28" t="s">
        <v>545</v>
      </c>
      <c r="D28" t="s">
        <v>267</v>
      </c>
      <c r="G28" s="3" t="s">
        <v>54</v>
      </c>
      <c r="H28" s="3" t="s">
        <v>2040</v>
      </c>
      <c r="I28" t="s">
        <v>535</v>
      </c>
      <c r="J28">
        <v>1872</v>
      </c>
      <c r="K28">
        <v>2010</v>
      </c>
      <c r="L28">
        <v>11</v>
      </c>
      <c r="O28" t="s">
        <v>1754</v>
      </c>
      <c r="Q28" t="s">
        <v>3119</v>
      </c>
      <c r="W28" t="s">
        <v>1135</v>
      </c>
      <c r="X28" t="s">
        <v>1803</v>
      </c>
    </row>
    <row r="29" spans="1:24">
      <c r="A29" s="73">
        <v>27</v>
      </c>
      <c r="B29" t="s">
        <v>545</v>
      </c>
      <c r="D29" t="s">
        <v>267</v>
      </c>
      <c r="G29" s="3" t="s">
        <v>355</v>
      </c>
      <c r="H29" s="3" t="s">
        <v>356</v>
      </c>
      <c r="I29" t="s">
        <v>357</v>
      </c>
      <c r="J29">
        <v>1901</v>
      </c>
      <c r="K29">
        <v>2010</v>
      </c>
      <c r="L29">
        <v>9</v>
      </c>
      <c r="O29" t="s">
        <v>2924</v>
      </c>
      <c r="Q29" t="s">
        <v>3119</v>
      </c>
      <c r="W29" t="s">
        <v>1135</v>
      </c>
      <c r="X29" t="s">
        <v>1803</v>
      </c>
    </row>
    <row r="30" spans="1:24">
      <c r="A30" s="73">
        <v>28</v>
      </c>
      <c r="B30" t="s">
        <v>545</v>
      </c>
      <c r="D30" t="s">
        <v>1217</v>
      </c>
      <c r="G30" s="3" t="s">
        <v>1225</v>
      </c>
      <c r="H30" s="3" t="s">
        <v>1226</v>
      </c>
      <c r="I30" t="s">
        <v>1227</v>
      </c>
      <c r="J30">
        <v>1953</v>
      </c>
      <c r="K30">
        <v>2010</v>
      </c>
      <c r="L30">
        <v>9</v>
      </c>
      <c r="O30" t="s">
        <v>1603</v>
      </c>
      <c r="Q30" t="s">
        <v>3119</v>
      </c>
      <c r="U30" t="s">
        <v>1074</v>
      </c>
      <c r="W30" t="s">
        <v>1135</v>
      </c>
      <c r="X30" t="s">
        <v>1803</v>
      </c>
    </row>
    <row r="31" spans="1:24">
      <c r="A31" s="73">
        <v>29</v>
      </c>
      <c r="B31" t="s">
        <v>545</v>
      </c>
      <c r="D31" t="s">
        <v>267</v>
      </c>
      <c r="G31" s="3" t="s">
        <v>1231</v>
      </c>
      <c r="H31" s="3" t="s">
        <v>2554</v>
      </c>
      <c r="I31" t="s">
        <v>1232</v>
      </c>
      <c r="J31">
        <v>1985</v>
      </c>
      <c r="K31">
        <v>2010</v>
      </c>
      <c r="L31">
        <v>20</v>
      </c>
      <c r="O31" t="s">
        <v>1076</v>
      </c>
      <c r="Q31" t="s">
        <v>3119</v>
      </c>
      <c r="U31" t="s">
        <v>1077</v>
      </c>
      <c r="W31" t="s">
        <v>1135</v>
      </c>
      <c r="X31" t="s">
        <v>1803</v>
      </c>
    </row>
    <row r="32" spans="1:24">
      <c r="A32" s="73">
        <v>30</v>
      </c>
      <c r="B32" t="s">
        <v>545</v>
      </c>
      <c r="D32" t="s">
        <v>267</v>
      </c>
      <c r="G32" s="3" t="s">
        <v>21</v>
      </c>
      <c r="H32" s="3" t="s">
        <v>2451</v>
      </c>
      <c r="I32" t="s">
        <v>363</v>
      </c>
      <c r="J32">
        <v>1833</v>
      </c>
      <c r="K32">
        <v>2010</v>
      </c>
      <c r="L32">
        <v>10</v>
      </c>
      <c r="O32" t="s">
        <v>1072</v>
      </c>
      <c r="Q32" t="s">
        <v>3119</v>
      </c>
      <c r="U32" t="s">
        <v>875</v>
      </c>
      <c r="W32" t="s">
        <v>1135</v>
      </c>
      <c r="X32" t="s">
        <v>1803</v>
      </c>
    </row>
    <row r="33" spans="1:24">
      <c r="A33" s="73">
        <v>31</v>
      </c>
      <c r="B33" t="s">
        <v>545</v>
      </c>
      <c r="D33" t="s">
        <v>267</v>
      </c>
      <c r="G33" s="3" t="s">
        <v>21</v>
      </c>
      <c r="H33" s="3" t="s">
        <v>22</v>
      </c>
      <c r="I33" t="s">
        <v>1213</v>
      </c>
      <c r="J33">
        <v>1839</v>
      </c>
      <c r="K33">
        <v>2010</v>
      </c>
      <c r="L33">
        <v>20</v>
      </c>
      <c r="Q33" t="s">
        <v>2848</v>
      </c>
      <c r="W33" t="s">
        <v>1135</v>
      </c>
      <c r="X33" t="s">
        <v>1803</v>
      </c>
    </row>
    <row r="34" spans="1:24">
      <c r="A34" s="73">
        <v>32</v>
      </c>
      <c r="B34" t="s">
        <v>545</v>
      </c>
      <c r="D34" t="s">
        <v>267</v>
      </c>
      <c r="G34" s="3" t="s">
        <v>21</v>
      </c>
      <c r="H34" s="3" t="s">
        <v>2446</v>
      </c>
      <c r="I34" t="s">
        <v>3442</v>
      </c>
      <c r="J34">
        <v>1941</v>
      </c>
      <c r="K34">
        <v>2010</v>
      </c>
      <c r="L34">
        <v>20</v>
      </c>
      <c r="O34" t="s">
        <v>1754</v>
      </c>
      <c r="Q34" t="s">
        <v>3119</v>
      </c>
      <c r="U34" t="s">
        <v>876</v>
      </c>
      <c r="W34" t="s">
        <v>1135</v>
      </c>
      <c r="X34" t="s">
        <v>1803</v>
      </c>
    </row>
    <row r="35" spans="1:24">
      <c r="A35" s="73">
        <v>33</v>
      </c>
      <c r="B35" t="s">
        <v>545</v>
      </c>
      <c r="D35" t="s">
        <v>267</v>
      </c>
      <c r="G35" s="3" t="s">
        <v>1088</v>
      </c>
      <c r="H35" s="3" t="s">
        <v>1587</v>
      </c>
      <c r="I35" t="s">
        <v>1588</v>
      </c>
      <c r="J35">
        <v>1965</v>
      </c>
      <c r="K35">
        <v>2010</v>
      </c>
      <c r="L35" t="s">
        <v>1748</v>
      </c>
      <c r="O35" t="s">
        <v>877</v>
      </c>
      <c r="Q35" t="s">
        <v>3119</v>
      </c>
      <c r="U35" t="s">
        <v>878</v>
      </c>
      <c r="W35" t="s">
        <v>1135</v>
      </c>
      <c r="X35" t="s">
        <v>1803</v>
      </c>
    </row>
    <row r="36" spans="1:24">
      <c r="A36" s="73">
        <v>34</v>
      </c>
      <c r="B36" t="s">
        <v>545</v>
      </c>
      <c r="D36" t="s">
        <v>267</v>
      </c>
      <c r="G36" s="3" t="s">
        <v>1109</v>
      </c>
      <c r="H36" s="3" t="s">
        <v>1110</v>
      </c>
      <c r="I36" t="s">
        <v>1111</v>
      </c>
      <c r="J36">
        <v>1947</v>
      </c>
      <c r="K36">
        <v>2010</v>
      </c>
      <c r="L36">
        <v>11</v>
      </c>
      <c r="O36" t="s">
        <v>1754</v>
      </c>
      <c r="Q36" t="s">
        <v>3119</v>
      </c>
      <c r="W36" t="s">
        <v>1135</v>
      </c>
      <c r="X36" t="s">
        <v>1803</v>
      </c>
    </row>
    <row r="37" spans="1:24">
      <c r="A37" s="73">
        <v>35</v>
      </c>
      <c r="B37" t="s">
        <v>545</v>
      </c>
      <c r="D37" t="s">
        <v>267</v>
      </c>
      <c r="G37" s="3" t="s">
        <v>122</v>
      </c>
      <c r="H37" s="3" t="s">
        <v>113</v>
      </c>
      <c r="I37" t="s">
        <v>114</v>
      </c>
      <c r="J37">
        <v>1984</v>
      </c>
      <c r="K37">
        <v>2010</v>
      </c>
      <c r="L37">
        <v>7</v>
      </c>
      <c r="O37" t="s">
        <v>1754</v>
      </c>
      <c r="Q37" t="s">
        <v>3119</v>
      </c>
      <c r="U37" t="s">
        <v>880</v>
      </c>
      <c r="W37" t="s">
        <v>1135</v>
      </c>
      <c r="X37" t="s">
        <v>1803</v>
      </c>
    </row>
    <row r="38" spans="1:24">
      <c r="A38" s="73">
        <v>36</v>
      </c>
      <c r="B38" t="s">
        <v>545</v>
      </c>
      <c r="D38" t="s">
        <v>267</v>
      </c>
      <c r="G38" s="3" t="s">
        <v>276</v>
      </c>
      <c r="H38" s="3" t="s">
        <v>2446</v>
      </c>
      <c r="I38" t="s">
        <v>277</v>
      </c>
      <c r="J38">
        <v>1936</v>
      </c>
      <c r="K38">
        <v>2010</v>
      </c>
      <c r="L38">
        <v>7</v>
      </c>
      <c r="O38" t="s">
        <v>1754</v>
      </c>
      <c r="Q38" t="s">
        <v>3119</v>
      </c>
      <c r="U38" t="s">
        <v>881</v>
      </c>
      <c r="W38" t="s">
        <v>1135</v>
      </c>
      <c r="X38" t="s">
        <v>1803</v>
      </c>
    </row>
    <row r="39" spans="1:24">
      <c r="A39" s="73">
        <v>37</v>
      </c>
      <c r="B39" t="s">
        <v>545</v>
      </c>
      <c r="D39" t="s">
        <v>267</v>
      </c>
      <c r="G39" s="3" t="s">
        <v>276</v>
      </c>
      <c r="H39" s="3" t="s">
        <v>1060</v>
      </c>
      <c r="I39" t="s">
        <v>1236</v>
      </c>
      <c r="J39">
        <v>2001</v>
      </c>
      <c r="K39">
        <v>2010</v>
      </c>
      <c r="L39">
        <v>7</v>
      </c>
      <c r="O39" t="s">
        <v>1754</v>
      </c>
      <c r="Q39" t="s">
        <v>3119</v>
      </c>
      <c r="U39" t="s">
        <v>882</v>
      </c>
      <c r="W39" t="s">
        <v>1135</v>
      </c>
      <c r="X39" t="s">
        <v>1803</v>
      </c>
    </row>
    <row r="40" spans="1:24">
      <c r="A40" s="73">
        <v>38</v>
      </c>
      <c r="B40" t="s">
        <v>545</v>
      </c>
      <c r="D40" t="s">
        <v>267</v>
      </c>
      <c r="G40" s="3" t="s">
        <v>795</v>
      </c>
      <c r="H40" s="3" t="s">
        <v>796</v>
      </c>
      <c r="I40" t="s">
        <v>797</v>
      </c>
      <c r="J40">
        <v>1926</v>
      </c>
      <c r="K40">
        <v>2010</v>
      </c>
      <c r="L40">
        <v>10</v>
      </c>
      <c r="O40" t="s">
        <v>2924</v>
      </c>
      <c r="Q40" t="s">
        <v>3119</v>
      </c>
      <c r="U40" t="s">
        <v>883</v>
      </c>
      <c r="W40" t="s">
        <v>1135</v>
      </c>
      <c r="X40" t="s">
        <v>1803</v>
      </c>
    </row>
    <row r="41" spans="1:24">
      <c r="A41" s="73">
        <v>39</v>
      </c>
      <c r="B41" t="s">
        <v>545</v>
      </c>
      <c r="D41" t="s">
        <v>267</v>
      </c>
      <c r="G41" s="3" t="s">
        <v>1112</v>
      </c>
      <c r="H41" s="3" t="s">
        <v>1113</v>
      </c>
      <c r="I41" t="s">
        <v>1114</v>
      </c>
      <c r="J41">
        <v>1850</v>
      </c>
      <c r="K41">
        <v>2010</v>
      </c>
      <c r="L41">
        <v>10</v>
      </c>
      <c r="O41" t="s">
        <v>1757</v>
      </c>
      <c r="Q41" t="s">
        <v>3119</v>
      </c>
      <c r="W41" t="s">
        <v>1135</v>
      </c>
      <c r="X41" t="s">
        <v>1803</v>
      </c>
    </row>
    <row r="42" spans="1:24">
      <c r="A42" s="73">
        <v>40</v>
      </c>
      <c r="B42" t="s">
        <v>545</v>
      </c>
      <c r="D42" t="s">
        <v>267</v>
      </c>
      <c r="G42" s="3" t="s">
        <v>1015</v>
      </c>
      <c r="H42" s="3" t="s">
        <v>1016</v>
      </c>
      <c r="I42" t="s">
        <v>1017</v>
      </c>
      <c r="J42">
        <v>1982</v>
      </c>
      <c r="K42">
        <v>2010</v>
      </c>
      <c r="L42">
        <v>7</v>
      </c>
      <c r="O42" t="s">
        <v>1754</v>
      </c>
      <c r="Q42" t="s">
        <v>3119</v>
      </c>
      <c r="U42" t="s">
        <v>884</v>
      </c>
      <c r="W42" t="s">
        <v>1135</v>
      </c>
      <c r="X42" t="s">
        <v>1803</v>
      </c>
    </row>
    <row r="43" spans="1:24">
      <c r="A43" s="73">
        <v>41</v>
      </c>
      <c r="B43" t="s">
        <v>545</v>
      </c>
      <c r="D43" t="s">
        <v>267</v>
      </c>
      <c r="G43" s="3" t="s">
        <v>1115</v>
      </c>
      <c r="H43" s="3" t="s">
        <v>1116</v>
      </c>
      <c r="I43" t="s">
        <v>206</v>
      </c>
      <c r="J43">
        <v>1876</v>
      </c>
      <c r="K43">
        <v>2010</v>
      </c>
      <c r="L43">
        <v>8</v>
      </c>
      <c r="O43" t="s">
        <v>1754</v>
      </c>
      <c r="Q43" t="s">
        <v>3119</v>
      </c>
      <c r="W43" t="s">
        <v>1135</v>
      </c>
      <c r="X43" t="s">
        <v>1803</v>
      </c>
    </row>
    <row r="44" spans="1:24">
      <c r="A44" s="73">
        <v>42</v>
      </c>
      <c r="B44" t="s">
        <v>545</v>
      </c>
      <c r="D44" t="s">
        <v>267</v>
      </c>
      <c r="G44" s="3" t="s">
        <v>271</v>
      </c>
      <c r="H44" s="3" t="s">
        <v>274</v>
      </c>
      <c r="I44" t="s">
        <v>275</v>
      </c>
      <c r="J44">
        <v>1827</v>
      </c>
      <c r="K44">
        <v>2010</v>
      </c>
      <c r="L44" t="s">
        <v>888</v>
      </c>
      <c r="O44" t="s">
        <v>2924</v>
      </c>
      <c r="Q44" t="s">
        <v>2924</v>
      </c>
      <c r="U44" t="s">
        <v>889</v>
      </c>
      <c r="W44" t="s">
        <v>1135</v>
      </c>
      <c r="X44" t="s">
        <v>1803</v>
      </c>
    </row>
    <row r="45" spans="1:24">
      <c r="A45" s="73">
        <v>43</v>
      </c>
      <c r="B45" t="s">
        <v>545</v>
      </c>
      <c r="D45" t="s">
        <v>267</v>
      </c>
      <c r="G45" s="3" t="s">
        <v>271</v>
      </c>
      <c r="H45" s="3" t="s">
        <v>1228</v>
      </c>
      <c r="I45" t="s">
        <v>32</v>
      </c>
      <c r="J45">
        <v>1961</v>
      </c>
      <c r="K45">
        <v>2010</v>
      </c>
      <c r="L45" t="s">
        <v>1755</v>
      </c>
      <c r="O45" t="s">
        <v>886</v>
      </c>
      <c r="Q45" t="s">
        <v>3119</v>
      </c>
      <c r="U45" t="s">
        <v>887</v>
      </c>
      <c r="W45" t="s">
        <v>1135</v>
      </c>
      <c r="X45" t="s">
        <v>1803</v>
      </c>
    </row>
    <row r="46" spans="1:24">
      <c r="A46" s="73">
        <v>44</v>
      </c>
      <c r="B46" t="s">
        <v>545</v>
      </c>
      <c r="D46" t="s">
        <v>267</v>
      </c>
      <c r="G46" s="3" t="s">
        <v>271</v>
      </c>
      <c r="H46" s="3" t="s">
        <v>1104</v>
      </c>
      <c r="I46" t="s">
        <v>1105</v>
      </c>
      <c r="J46">
        <v>1942</v>
      </c>
      <c r="K46">
        <v>2010</v>
      </c>
      <c r="L46">
        <v>10</v>
      </c>
      <c r="O46" t="s">
        <v>2924</v>
      </c>
      <c r="Q46" t="s">
        <v>3119</v>
      </c>
      <c r="W46" t="s">
        <v>1135</v>
      </c>
      <c r="X46" t="s">
        <v>1803</v>
      </c>
    </row>
    <row r="47" spans="1:24">
      <c r="A47" s="73">
        <v>45</v>
      </c>
      <c r="B47" t="s">
        <v>545</v>
      </c>
      <c r="D47" t="s">
        <v>267</v>
      </c>
      <c r="G47" s="3" t="s">
        <v>271</v>
      </c>
      <c r="H47" s="3" t="s">
        <v>1058</v>
      </c>
      <c r="I47" t="s">
        <v>1059</v>
      </c>
      <c r="J47">
        <v>1842</v>
      </c>
      <c r="K47">
        <v>2010</v>
      </c>
      <c r="L47">
        <v>9</v>
      </c>
      <c r="O47" t="s">
        <v>1603</v>
      </c>
      <c r="Q47" t="s">
        <v>2848</v>
      </c>
      <c r="U47" t="s">
        <v>890</v>
      </c>
      <c r="W47" t="s">
        <v>1135</v>
      </c>
      <c r="X47" t="s">
        <v>1803</v>
      </c>
    </row>
    <row r="48" spans="1:24">
      <c r="A48" s="73">
        <v>46</v>
      </c>
      <c r="B48" t="s">
        <v>545</v>
      </c>
      <c r="D48" t="s">
        <v>267</v>
      </c>
      <c r="G48" s="3" t="s">
        <v>271</v>
      </c>
      <c r="H48" s="3" t="s">
        <v>1106</v>
      </c>
      <c r="I48" t="s">
        <v>1269</v>
      </c>
      <c r="J48">
        <v>1805</v>
      </c>
      <c r="K48">
        <v>2010</v>
      </c>
      <c r="L48">
        <v>10</v>
      </c>
      <c r="O48" t="s">
        <v>2924</v>
      </c>
      <c r="Q48" t="s">
        <v>2924</v>
      </c>
      <c r="W48" t="s">
        <v>1135</v>
      </c>
      <c r="X48" t="s">
        <v>1803</v>
      </c>
    </row>
    <row r="49" spans="1:26">
      <c r="A49" s="73">
        <v>47</v>
      </c>
      <c r="B49" t="s">
        <v>545</v>
      </c>
      <c r="D49" t="s">
        <v>267</v>
      </c>
      <c r="G49" s="3" t="s">
        <v>868</v>
      </c>
      <c r="H49" s="3" t="s">
        <v>869</v>
      </c>
      <c r="I49" t="s">
        <v>870</v>
      </c>
      <c r="J49">
        <v>1996</v>
      </c>
      <c r="K49">
        <v>2010</v>
      </c>
      <c r="L49">
        <v>20</v>
      </c>
      <c r="O49" t="s">
        <v>1076</v>
      </c>
      <c r="Q49" t="s">
        <v>3119</v>
      </c>
      <c r="U49" t="s">
        <v>891</v>
      </c>
      <c r="W49" t="s">
        <v>1135</v>
      </c>
      <c r="X49" t="s">
        <v>1803</v>
      </c>
    </row>
    <row r="50" spans="1:26">
      <c r="A50" s="73">
        <v>48</v>
      </c>
      <c r="B50" t="s">
        <v>545</v>
      </c>
      <c r="D50" t="s">
        <v>267</v>
      </c>
      <c r="G50" s="3" t="s">
        <v>268</v>
      </c>
      <c r="H50" s="3" t="s">
        <v>269</v>
      </c>
      <c r="I50" t="s">
        <v>270</v>
      </c>
      <c r="J50">
        <v>1901</v>
      </c>
      <c r="K50">
        <v>2010</v>
      </c>
      <c r="L50" t="s">
        <v>1747</v>
      </c>
      <c r="O50" t="s">
        <v>886</v>
      </c>
      <c r="Q50" t="s">
        <v>3119</v>
      </c>
      <c r="U50" t="s">
        <v>892</v>
      </c>
      <c r="W50" t="s">
        <v>1135</v>
      </c>
      <c r="X50" t="s">
        <v>1803</v>
      </c>
    </row>
    <row r="51" spans="1:26">
      <c r="A51" s="73">
        <v>49</v>
      </c>
      <c r="B51" t="s">
        <v>545</v>
      </c>
      <c r="D51" t="s">
        <v>267</v>
      </c>
      <c r="G51" s="3" t="s">
        <v>1237</v>
      </c>
      <c r="H51" s="3" t="s">
        <v>1238</v>
      </c>
      <c r="I51" t="s">
        <v>1239</v>
      </c>
      <c r="J51">
        <v>1994</v>
      </c>
      <c r="K51">
        <v>2010</v>
      </c>
      <c r="L51" t="s">
        <v>1748</v>
      </c>
      <c r="O51" t="s">
        <v>893</v>
      </c>
      <c r="Q51" t="s">
        <v>3119</v>
      </c>
      <c r="U51" t="s">
        <v>1089</v>
      </c>
      <c r="W51" t="s">
        <v>1135</v>
      </c>
      <c r="X51" t="s">
        <v>1803</v>
      </c>
    </row>
    <row r="52" spans="1:26">
      <c r="A52" s="73">
        <v>50</v>
      </c>
      <c r="B52" t="s">
        <v>545</v>
      </c>
      <c r="D52" t="s">
        <v>267</v>
      </c>
      <c r="G52" s="3" t="s">
        <v>1270</v>
      </c>
      <c r="H52" s="3" t="s">
        <v>1271</v>
      </c>
      <c r="I52" t="s">
        <v>1117</v>
      </c>
      <c r="J52">
        <v>1817</v>
      </c>
      <c r="K52">
        <v>2010</v>
      </c>
      <c r="L52">
        <v>11</v>
      </c>
      <c r="O52" t="s">
        <v>1754</v>
      </c>
      <c r="Q52" t="s">
        <v>3119</v>
      </c>
      <c r="W52" t="s">
        <v>1135</v>
      </c>
      <c r="X52" t="s">
        <v>1803</v>
      </c>
    </row>
    <row r="53" spans="1:26">
      <c r="A53" s="73">
        <v>51</v>
      </c>
      <c r="B53" t="s">
        <v>545</v>
      </c>
      <c r="D53" t="s">
        <v>267</v>
      </c>
      <c r="G53" s="3" t="s">
        <v>1193</v>
      </c>
      <c r="H53" s="3" t="s">
        <v>1013</v>
      </c>
      <c r="I53" t="s">
        <v>1014</v>
      </c>
      <c r="J53">
        <v>1972</v>
      </c>
      <c r="K53">
        <v>2010</v>
      </c>
      <c r="L53">
        <v>9</v>
      </c>
      <c r="O53" t="s">
        <v>2924</v>
      </c>
      <c r="Q53" t="s">
        <v>2848</v>
      </c>
      <c r="U53" t="s">
        <v>1094</v>
      </c>
      <c r="W53" t="s">
        <v>1135</v>
      </c>
      <c r="X53" t="s">
        <v>1803</v>
      </c>
    </row>
    <row r="54" spans="1:26" ht="15">
      <c r="A54" s="74">
        <v>52</v>
      </c>
      <c r="B54" t="s">
        <v>545</v>
      </c>
      <c r="D54" t="s">
        <v>267</v>
      </c>
      <c r="G54" s="3" t="s">
        <v>1056</v>
      </c>
      <c r="H54" s="3" t="s">
        <v>2554</v>
      </c>
      <c r="I54" t="s">
        <v>1057</v>
      </c>
      <c r="J54">
        <v>1932</v>
      </c>
      <c r="K54">
        <v>2010</v>
      </c>
      <c r="L54" t="s">
        <v>1750</v>
      </c>
      <c r="O54" t="s">
        <v>1754</v>
      </c>
      <c r="Q54" t="s">
        <v>3119</v>
      </c>
      <c r="U54" t="s">
        <v>1095</v>
      </c>
      <c r="W54" t="s">
        <v>1135</v>
      </c>
      <c r="X54" t="s">
        <v>1803</v>
      </c>
    </row>
    <row r="55" spans="1:26" ht="15">
      <c r="A55" s="74">
        <v>53</v>
      </c>
      <c r="B55" t="s">
        <v>545</v>
      </c>
      <c r="D55" t="s">
        <v>267</v>
      </c>
      <c r="G55" s="3" t="s">
        <v>1190</v>
      </c>
      <c r="H55" s="3" t="s">
        <v>1191</v>
      </c>
      <c r="I55" t="s">
        <v>1192</v>
      </c>
      <c r="J55">
        <v>1959</v>
      </c>
      <c r="K55">
        <v>2010</v>
      </c>
      <c r="L55" t="s">
        <v>1748</v>
      </c>
      <c r="O55" t="s">
        <v>1070</v>
      </c>
      <c r="Q55" t="s">
        <v>3119</v>
      </c>
      <c r="U55" t="s">
        <v>1096</v>
      </c>
      <c r="W55" t="s">
        <v>1135</v>
      </c>
      <c r="X55" t="s">
        <v>1803</v>
      </c>
    </row>
    <row r="56" spans="1:26">
      <c r="A56" s="73">
        <v>54</v>
      </c>
      <c r="B56" t="s">
        <v>2309</v>
      </c>
      <c r="D56" t="s">
        <v>2310</v>
      </c>
      <c r="E56" t="s">
        <v>2311</v>
      </c>
      <c r="F56" t="s">
        <v>2312</v>
      </c>
      <c r="G56" s="3" t="s">
        <v>1273</v>
      </c>
      <c r="H56" s="3" t="s">
        <v>1723</v>
      </c>
      <c r="I56" t="s">
        <v>1274</v>
      </c>
      <c r="J56">
        <v>1907</v>
      </c>
      <c r="K56">
        <v>2010</v>
      </c>
      <c r="L56">
        <v>6</v>
      </c>
      <c r="M56">
        <v>1960</v>
      </c>
      <c r="O56" t="s">
        <v>1076</v>
      </c>
      <c r="Q56" t="s">
        <v>2924</v>
      </c>
      <c r="W56" t="s">
        <v>583</v>
      </c>
      <c r="X56" t="s">
        <v>1803</v>
      </c>
    </row>
    <row r="57" spans="1:26">
      <c r="A57" s="73">
        <v>55</v>
      </c>
      <c r="B57" t="s">
        <v>2309</v>
      </c>
      <c r="D57" t="s">
        <v>2310</v>
      </c>
      <c r="E57" t="s">
        <v>2311</v>
      </c>
      <c r="F57" t="s">
        <v>2312</v>
      </c>
      <c r="G57" s="3" t="s">
        <v>1273</v>
      </c>
      <c r="H57" s="3" t="s">
        <v>1186</v>
      </c>
      <c r="I57" t="s">
        <v>448</v>
      </c>
      <c r="J57">
        <v>1753</v>
      </c>
      <c r="K57">
        <v>2010</v>
      </c>
      <c r="L57" t="s">
        <v>2313</v>
      </c>
      <c r="O57" t="s">
        <v>431</v>
      </c>
      <c r="Q57" t="s">
        <v>2848</v>
      </c>
      <c r="W57" t="s">
        <v>1135</v>
      </c>
      <c r="X57" t="s">
        <v>1803</v>
      </c>
    </row>
    <row r="58" spans="1:26">
      <c r="A58" s="73">
        <v>56</v>
      </c>
      <c r="B58" t="s">
        <v>2791</v>
      </c>
      <c r="D58" t="s">
        <v>2544</v>
      </c>
      <c r="E58" t="s">
        <v>1731</v>
      </c>
      <c r="F58" t="s">
        <v>1732</v>
      </c>
      <c r="G58" s="3" t="s">
        <v>1826</v>
      </c>
      <c r="H58" s="3" t="s">
        <v>1496</v>
      </c>
      <c r="I58" t="s">
        <v>2483</v>
      </c>
      <c r="J58">
        <v>1958</v>
      </c>
      <c r="M58">
        <v>1989</v>
      </c>
      <c r="Q58" t="s">
        <v>2924</v>
      </c>
      <c r="R58" t="s">
        <v>1035</v>
      </c>
      <c r="S58" t="s">
        <v>3209</v>
      </c>
      <c r="V58" t="s">
        <v>2484</v>
      </c>
      <c r="W58" t="s">
        <v>2454</v>
      </c>
    </row>
    <row r="59" spans="1:26">
      <c r="A59" s="73">
        <v>57</v>
      </c>
      <c r="B59" t="s">
        <v>2791</v>
      </c>
      <c r="D59" t="s">
        <v>2544</v>
      </c>
      <c r="E59" t="s">
        <v>1046</v>
      </c>
      <c r="F59" t="s">
        <v>149</v>
      </c>
      <c r="G59" s="3" t="s">
        <v>208</v>
      </c>
      <c r="H59" s="3" t="s">
        <v>894</v>
      </c>
      <c r="I59" t="s">
        <v>306</v>
      </c>
      <c r="J59">
        <v>1930</v>
      </c>
      <c r="K59" t="s">
        <v>1803</v>
      </c>
      <c r="L59" t="s">
        <v>3091</v>
      </c>
      <c r="M59">
        <v>1977</v>
      </c>
      <c r="Q59" t="s">
        <v>2924</v>
      </c>
      <c r="R59" t="s">
        <v>1035</v>
      </c>
      <c r="S59" t="s">
        <v>2848</v>
      </c>
      <c r="V59" t="s">
        <v>1729</v>
      </c>
      <c r="W59" t="s">
        <v>1672</v>
      </c>
      <c r="X59" t="s">
        <v>1803</v>
      </c>
      <c r="Z59" t="s">
        <v>3386</v>
      </c>
    </row>
    <row r="60" spans="1:26">
      <c r="A60" s="73">
        <v>57.1</v>
      </c>
      <c r="B60" t="s">
        <v>2791</v>
      </c>
      <c r="D60" t="s">
        <v>2544</v>
      </c>
      <c r="E60" t="s">
        <v>1046</v>
      </c>
      <c r="F60" t="s">
        <v>149</v>
      </c>
      <c r="G60" s="3" t="s">
        <v>208</v>
      </c>
      <c r="H60" s="3" t="s">
        <v>1981</v>
      </c>
      <c r="I60" t="s">
        <v>1980</v>
      </c>
      <c r="J60">
        <v>1766</v>
      </c>
      <c r="M60">
        <v>1993</v>
      </c>
      <c r="Q60" t="s">
        <v>2924</v>
      </c>
      <c r="W60" t="s">
        <v>570</v>
      </c>
    </row>
    <row r="61" spans="1:26">
      <c r="A61" s="73">
        <v>68</v>
      </c>
      <c r="B61" t="s">
        <v>2145</v>
      </c>
      <c r="D61" t="s">
        <v>2555</v>
      </c>
      <c r="E61" t="s">
        <v>1735</v>
      </c>
      <c r="F61" t="s">
        <v>1151</v>
      </c>
      <c r="G61" s="3" t="s">
        <v>1152</v>
      </c>
      <c r="H61" s="3" t="s">
        <v>7</v>
      </c>
      <c r="I61" t="s">
        <v>2007</v>
      </c>
      <c r="J61">
        <v>1846</v>
      </c>
      <c r="M61">
        <v>1979</v>
      </c>
      <c r="O61" t="s">
        <v>622</v>
      </c>
      <c r="Q61" t="s">
        <v>3119</v>
      </c>
      <c r="S61" t="s">
        <v>3210</v>
      </c>
      <c r="V61" t="s">
        <v>2784</v>
      </c>
      <c r="W61" t="s">
        <v>2008</v>
      </c>
    </row>
    <row r="62" spans="1:26">
      <c r="A62" s="73">
        <v>68.099999999999994</v>
      </c>
      <c r="B62" t="s">
        <v>2145</v>
      </c>
      <c r="D62" t="s">
        <v>2555</v>
      </c>
      <c r="E62" t="s">
        <v>1735</v>
      </c>
      <c r="F62" t="s">
        <v>1151</v>
      </c>
      <c r="G62" s="3" t="s">
        <v>1152</v>
      </c>
      <c r="H62" s="3" t="s">
        <v>1715</v>
      </c>
      <c r="I62" t="s">
        <v>2009</v>
      </c>
      <c r="J62">
        <v>1835</v>
      </c>
      <c r="K62" t="s">
        <v>1803</v>
      </c>
      <c r="M62">
        <v>1979</v>
      </c>
      <c r="O62" t="s">
        <v>622</v>
      </c>
      <c r="Q62" t="s">
        <v>3119</v>
      </c>
      <c r="S62" t="s">
        <v>3210</v>
      </c>
      <c r="V62" t="s">
        <v>1716</v>
      </c>
      <c r="W62" t="s">
        <v>1180</v>
      </c>
    </row>
    <row r="63" spans="1:26">
      <c r="A63" s="73">
        <v>68.2</v>
      </c>
      <c r="B63" t="s">
        <v>2145</v>
      </c>
      <c r="D63" t="s">
        <v>2555</v>
      </c>
      <c r="E63" t="s">
        <v>1735</v>
      </c>
      <c r="F63" t="s">
        <v>1151</v>
      </c>
      <c r="G63" s="3" t="s">
        <v>1152</v>
      </c>
      <c r="H63" s="3" t="s">
        <v>1181</v>
      </c>
      <c r="I63" t="s">
        <v>1924</v>
      </c>
      <c r="J63">
        <v>1835</v>
      </c>
      <c r="M63">
        <v>1993</v>
      </c>
      <c r="Q63" t="s">
        <v>3119</v>
      </c>
      <c r="V63" t="s">
        <v>1182</v>
      </c>
      <c r="W63" t="s">
        <v>570</v>
      </c>
    </row>
    <row r="64" spans="1:26">
      <c r="A64" s="73">
        <v>68.3</v>
      </c>
      <c r="B64" t="s">
        <v>2145</v>
      </c>
      <c r="D64" t="s">
        <v>2555</v>
      </c>
      <c r="E64" t="s">
        <v>1735</v>
      </c>
      <c r="F64" t="s">
        <v>1151</v>
      </c>
      <c r="G64" s="3" t="s">
        <v>1948</v>
      </c>
      <c r="H64" s="3" t="s">
        <v>1183</v>
      </c>
      <c r="I64" t="s">
        <v>3225</v>
      </c>
      <c r="J64">
        <v>1869</v>
      </c>
      <c r="M64">
        <v>1993</v>
      </c>
      <c r="Q64" t="s">
        <v>3119</v>
      </c>
      <c r="V64" t="s">
        <v>1336</v>
      </c>
      <c r="W64" t="s">
        <v>570</v>
      </c>
    </row>
    <row r="65" spans="1:24">
      <c r="A65" s="73">
        <v>68.400000000000006</v>
      </c>
      <c r="B65" t="s">
        <v>2145</v>
      </c>
      <c r="D65" t="s">
        <v>2555</v>
      </c>
      <c r="E65" t="s">
        <v>1735</v>
      </c>
      <c r="F65" t="s">
        <v>1151</v>
      </c>
      <c r="G65" s="3" t="s">
        <v>1345</v>
      </c>
      <c r="H65" s="3" t="s">
        <v>2702</v>
      </c>
      <c r="I65" t="s">
        <v>800</v>
      </c>
      <c r="J65">
        <v>1776</v>
      </c>
      <c r="M65">
        <v>1993</v>
      </c>
      <c r="Q65" t="s">
        <v>3119</v>
      </c>
      <c r="W65" t="s">
        <v>570</v>
      </c>
    </row>
    <row r="66" spans="1:24">
      <c r="A66" s="73">
        <v>68.5</v>
      </c>
      <c r="B66" t="s">
        <v>2145</v>
      </c>
      <c r="D66" t="s">
        <v>2555</v>
      </c>
      <c r="E66" t="s">
        <v>1735</v>
      </c>
      <c r="F66" t="s">
        <v>618</v>
      </c>
      <c r="G66" s="3" t="s">
        <v>902</v>
      </c>
      <c r="H66" s="3" t="s">
        <v>903</v>
      </c>
      <c r="I66" t="s">
        <v>3434</v>
      </c>
      <c r="J66">
        <v>1956</v>
      </c>
      <c r="M66">
        <v>2001</v>
      </c>
      <c r="Q66" t="s">
        <v>2924</v>
      </c>
      <c r="R66" t="s">
        <v>2598</v>
      </c>
      <c r="S66" t="s">
        <v>3212</v>
      </c>
      <c r="W66" t="s">
        <v>1036</v>
      </c>
    </row>
    <row r="67" spans="1:24">
      <c r="A67" s="73">
        <v>68.599999999999994</v>
      </c>
      <c r="B67" t="s">
        <v>2145</v>
      </c>
      <c r="D67" t="s">
        <v>2555</v>
      </c>
      <c r="E67" t="s">
        <v>1735</v>
      </c>
      <c r="F67" t="s">
        <v>618</v>
      </c>
      <c r="G67" s="3" t="s">
        <v>902</v>
      </c>
      <c r="H67" s="3" t="s">
        <v>1047</v>
      </c>
      <c r="I67" t="s">
        <v>2096</v>
      </c>
      <c r="J67">
        <v>1866</v>
      </c>
      <c r="M67">
        <v>1962</v>
      </c>
      <c r="Q67" t="s">
        <v>2924</v>
      </c>
      <c r="R67" t="s">
        <v>2535</v>
      </c>
      <c r="S67" t="s">
        <v>3211</v>
      </c>
      <c r="W67" t="s">
        <v>480</v>
      </c>
    </row>
    <row r="68" spans="1:24">
      <c r="A68" s="73">
        <v>68.7</v>
      </c>
      <c r="B68" t="s">
        <v>2145</v>
      </c>
      <c r="D68" t="s">
        <v>2555</v>
      </c>
      <c r="E68" t="s">
        <v>1735</v>
      </c>
      <c r="F68" t="s">
        <v>618</v>
      </c>
      <c r="G68" s="3" t="s">
        <v>902</v>
      </c>
      <c r="H68" s="3" t="s">
        <v>29</v>
      </c>
      <c r="I68" t="s">
        <v>1895</v>
      </c>
      <c r="J68">
        <v>1869</v>
      </c>
      <c r="M68">
        <v>1945</v>
      </c>
      <c r="O68" t="s">
        <v>622</v>
      </c>
      <c r="Q68" t="s">
        <v>2924</v>
      </c>
      <c r="R68" t="s">
        <v>2598</v>
      </c>
      <c r="S68" t="s">
        <v>3213</v>
      </c>
      <c r="V68" t="s">
        <v>3117</v>
      </c>
      <c r="W68" t="s">
        <v>89</v>
      </c>
    </row>
    <row r="69" spans="1:24">
      <c r="A69" s="73">
        <v>68.8</v>
      </c>
      <c r="B69" t="s">
        <v>2145</v>
      </c>
      <c r="D69" t="s">
        <v>2555</v>
      </c>
      <c r="E69" t="s">
        <v>1735</v>
      </c>
      <c r="F69" t="s">
        <v>2458</v>
      </c>
      <c r="G69" s="3" t="s">
        <v>1188</v>
      </c>
      <c r="H69" s="3" t="s">
        <v>287</v>
      </c>
      <c r="I69" t="s">
        <v>2574</v>
      </c>
      <c r="J69">
        <v>1853</v>
      </c>
      <c r="K69" t="s">
        <v>1803</v>
      </c>
      <c r="L69" t="s">
        <v>1803</v>
      </c>
      <c r="M69">
        <v>2006</v>
      </c>
      <c r="O69" t="s">
        <v>288</v>
      </c>
      <c r="Q69" t="s">
        <v>2848</v>
      </c>
      <c r="S69" t="s">
        <v>3211</v>
      </c>
      <c r="V69" t="s">
        <v>3012</v>
      </c>
      <c r="W69" t="s">
        <v>2144</v>
      </c>
    </row>
    <row r="70" spans="1:24">
      <c r="A70" s="73">
        <v>68.899999999999949</v>
      </c>
      <c r="B70" t="s">
        <v>2145</v>
      </c>
      <c r="D70" t="s">
        <v>2555</v>
      </c>
      <c r="E70" t="s">
        <v>1735</v>
      </c>
      <c r="F70" t="s">
        <v>2904</v>
      </c>
      <c r="G70" s="3" t="s">
        <v>1885</v>
      </c>
      <c r="H70" s="3" t="s">
        <v>2445</v>
      </c>
      <c r="I70" t="s">
        <v>3226</v>
      </c>
      <c r="J70">
        <v>1935</v>
      </c>
      <c r="K70" t="s">
        <v>1803</v>
      </c>
      <c r="L70" t="s">
        <v>1803</v>
      </c>
      <c r="M70">
        <v>1962</v>
      </c>
      <c r="O70" t="s">
        <v>288</v>
      </c>
      <c r="Q70" t="s">
        <v>2924</v>
      </c>
      <c r="R70" t="s">
        <v>2640</v>
      </c>
      <c r="S70" t="s">
        <v>3211</v>
      </c>
      <c r="V70" t="s">
        <v>1770</v>
      </c>
      <c r="W70" t="s">
        <v>2097</v>
      </c>
    </row>
    <row r="71" spans="1:24">
      <c r="A71" s="73">
        <v>68.999999999999943</v>
      </c>
      <c r="B71" t="s">
        <v>2145</v>
      </c>
      <c r="D71" t="s">
        <v>2555</v>
      </c>
      <c r="E71" t="s">
        <v>1735</v>
      </c>
      <c r="F71" t="s">
        <v>851</v>
      </c>
      <c r="G71" s="3" t="s">
        <v>243</v>
      </c>
      <c r="H71" s="3" t="s">
        <v>2942</v>
      </c>
      <c r="I71" t="s">
        <v>2198</v>
      </c>
      <c r="J71">
        <v>1761</v>
      </c>
      <c r="K71">
        <v>1966</v>
      </c>
      <c r="L71" t="s">
        <v>3091</v>
      </c>
      <c r="M71">
        <v>1993</v>
      </c>
      <c r="O71" t="s">
        <v>622</v>
      </c>
      <c r="Q71" t="s">
        <v>3119</v>
      </c>
      <c r="S71" t="s">
        <v>3210</v>
      </c>
      <c r="V71" t="s">
        <v>3349</v>
      </c>
      <c r="W71" t="s">
        <v>1338</v>
      </c>
      <c r="X71" t="s">
        <v>1803</v>
      </c>
    </row>
    <row r="72" spans="1:24">
      <c r="A72" s="73">
        <v>69.099999999999937</v>
      </c>
      <c r="B72" t="s">
        <v>2145</v>
      </c>
      <c r="D72" t="s">
        <v>2780</v>
      </c>
      <c r="E72" t="s">
        <v>2737</v>
      </c>
      <c r="F72" t="s">
        <v>3092</v>
      </c>
      <c r="G72" s="3" t="s">
        <v>3093</v>
      </c>
      <c r="H72" s="3" t="s">
        <v>2719</v>
      </c>
      <c r="I72" t="s">
        <v>1337</v>
      </c>
      <c r="J72">
        <v>1901</v>
      </c>
      <c r="M72">
        <v>1993</v>
      </c>
      <c r="Q72" t="s">
        <v>3119</v>
      </c>
      <c r="W72" t="s">
        <v>570</v>
      </c>
    </row>
    <row r="73" spans="1:24">
      <c r="A73" s="73">
        <v>69.199999999999932</v>
      </c>
      <c r="B73" t="s">
        <v>2145</v>
      </c>
      <c r="D73" t="s">
        <v>2780</v>
      </c>
      <c r="E73" t="s">
        <v>2737</v>
      </c>
      <c r="F73" t="s">
        <v>3092</v>
      </c>
      <c r="G73" s="3" t="s">
        <v>3093</v>
      </c>
      <c r="H73" s="3" t="s">
        <v>903</v>
      </c>
      <c r="I73" t="s">
        <v>1904</v>
      </c>
      <c r="J73">
        <v>1902</v>
      </c>
      <c r="K73">
        <v>2010</v>
      </c>
      <c r="Q73" t="s">
        <v>2924</v>
      </c>
      <c r="R73" t="s">
        <v>1035</v>
      </c>
      <c r="S73" t="s">
        <v>2848</v>
      </c>
      <c r="W73" t="s">
        <v>3094</v>
      </c>
    </row>
    <row r="74" spans="1:24">
      <c r="A74" s="73">
        <v>69.299999999999926</v>
      </c>
      <c r="B74" t="s">
        <v>2145</v>
      </c>
      <c r="D74" t="s">
        <v>2780</v>
      </c>
      <c r="E74" t="s">
        <v>2737</v>
      </c>
      <c r="F74" t="s">
        <v>3096</v>
      </c>
      <c r="G74" s="3" t="s">
        <v>3028</v>
      </c>
      <c r="H74" s="3" t="s">
        <v>2792</v>
      </c>
      <c r="I74" t="s">
        <v>2079</v>
      </c>
      <c r="J74">
        <v>1771</v>
      </c>
      <c r="K74">
        <v>1993</v>
      </c>
      <c r="M74">
        <v>1959</v>
      </c>
      <c r="Q74" t="s">
        <v>2924</v>
      </c>
      <c r="R74" t="s">
        <v>816</v>
      </c>
      <c r="S74" t="s">
        <v>815</v>
      </c>
      <c r="W74" t="s">
        <v>2080</v>
      </c>
    </row>
    <row r="75" spans="1:24">
      <c r="A75" s="73">
        <v>69.39999999999992</v>
      </c>
      <c r="B75" t="s">
        <v>2145</v>
      </c>
      <c r="D75" t="s">
        <v>2780</v>
      </c>
      <c r="E75" t="s">
        <v>2737</v>
      </c>
      <c r="F75" t="s">
        <v>3095</v>
      </c>
      <c r="G75" s="3" t="s">
        <v>1149</v>
      </c>
      <c r="H75" s="3" t="s">
        <v>1150</v>
      </c>
      <c r="I75" t="s">
        <v>470</v>
      </c>
      <c r="J75">
        <v>1835</v>
      </c>
      <c r="K75">
        <v>2006</v>
      </c>
      <c r="O75" t="s">
        <v>622</v>
      </c>
      <c r="Q75" t="s">
        <v>2848</v>
      </c>
      <c r="S75" t="s">
        <v>3209</v>
      </c>
      <c r="V75" t="s">
        <v>3004</v>
      </c>
      <c r="W75" t="s">
        <v>2144</v>
      </c>
    </row>
    <row r="76" spans="1:24">
      <c r="A76" s="73">
        <v>69.499999999999915</v>
      </c>
      <c r="B76" t="s">
        <v>2145</v>
      </c>
      <c r="D76" t="s">
        <v>2780</v>
      </c>
      <c r="E76" t="s">
        <v>2737</v>
      </c>
      <c r="F76" t="s">
        <v>1008</v>
      </c>
      <c r="G76" s="3" t="s">
        <v>1009</v>
      </c>
      <c r="H76" s="3" t="s">
        <v>1010</v>
      </c>
      <c r="I76" t="s">
        <v>1011</v>
      </c>
      <c r="J76">
        <v>1775</v>
      </c>
      <c r="M76">
        <v>1962</v>
      </c>
      <c r="Q76" t="s">
        <v>2848</v>
      </c>
      <c r="R76" t="s">
        <v>1035</v>
      </c>
      <c r="S76" t="s">
        <v>815</v>
      </c>
      <c r="W76" t="s">
        <v>1036</v>
      </c>
    </row>
    <row r="77" spans="1:24">
      <c r="A77" s="73">
        <v>69.599999999999909</v>
      </c>
      <c r="B77" t="s">
        <v>2145</v>
      </c>
      <c r="D77" t="s">
        <v>2780</v>
      </c>
      <c r="E77" t="s">
        <v>2737</v>
      </c>
      <c r="F77" t="s">
        <v>446</v>
      </c>
      <c r="G77" s="3" t="s">
        <v>439</v>
      </c>
      <c r="H77" s="3" t="s">
        <v>440</v>
      </c>
      <c r="I77" t="s">
        <v>42</v>
      </c>
      <c r="J77">
        <v>1948</v>
      </c>
      <c r="M77">
        <v>1979</v>
      </c>
      <c r="O77" t="s">
        <v>954</v>
      </c>
      <c r="Q77" t="s">
        <v>3119</v>
      </c>
      <c r="S77" t="s">
        <v>3210</v>
      </c>
      <c r="V77" t="s">
        <v>2298</v>
      </c>
      <c r="W77" t="s">
        <v>445</v>
      </c>
    </row>
    <row r="78" spans="1:24">
      <c r="A78" s="73">
        <v>69.699999999999903</v>
      </c>
      <c r="B78" t="s">
        <v>2145</v>
      </c>
      <c r="D78" t="s">
        <v>2780</v>
      </c>
      <c r="E78" t="s">
        <v>2737</v>
      </c>
      <c r="F78" t="s">
        <v>446</v>
      </c>
      <c r="G78" s="3" t="s">
        <v>439</v>
      </c>
      <c r="H78" s="3" t="s">
        <v>804</v>
      </c>
      <c r="I78" t="s">
        <v>2259</v>
      </c>
      <c r="J78">
        <v>1829</v>
      </c>
      <c r="M78">
        <v>1979</v>
      </c>
      <c r="O78" t="s">
        <v>954</v>
      </c>
      <c r="Q78" t="s">
        <v>3119</v>
      </c>
      <c r="S78" t="s">
        <v>3210</v>
      </c>
      <c r="V78" t="s">
        <v>2666</v>
      </c>
      <c r="W78" t="s">
        <v>445</v>
      </c>
    </row>
    <row r="79" spans="1:24">
      <c r="A79" s="73">
        <v>69.799999999999898</v>
      </c>
      <c r="B79" t="s">
        <v>2145</v>
      </c>
      <c r="D79" t="s">
        <v>2780</v>
      </c>
      <c r="E79" t="s">
        <v>2737</v>
      </c>
      <c r="F79" t="s">
        <v>446</v>
      </c>
      <c r="G79" s="3" t="s">
        <v>623</v>
      </c>
      <c r="H79" s="3" t="s">
        <v>2554</v>
      </c>
      <c r="I79" t="s">
        <v>753</v>
      </c>
      <c r="J79">
        <v>1909</v>
      </c>
      <c r="M79">
        <v>1979</v>
      </c>
      <c r="O79" t="s">
        <v>954</v>
      </c>
      <c r="Q79" t="s">
        <v>3119</v>
      </c>
      <c r="S79" t="s">
        <v>3210</v>
      </c>
      <c r="W79" t="s">
        <v>445</v>
      </c>
    </row>
    <row r="80" spans="1:24">
      <c r="A80" s="73">
        <v>69.899999999999892</v>
      </c>
      <c r="B80" t="s">
        <v>2145</v>
      </c>
      <c r="D80" t="s">
        <v>2780</v>
      </c>
      <c r="E80" t="s">
        <v>2737</v>
      </c>
      <c r="F80" t="s">
        <v>1339</v>
      </c>
      <c r="G80" s="3" t="s">
        <v>1342</v>
      </c>
      <c r="H80" s="3" t="s">
        <v>450</v>
      </c>
      <c r="I80" t="s">
        <v>1892</v>
      </c>
      <c r="J80">
        <v>1862</v>
      </c>
      <c r="M80">
        <v>1948</v>
      </c>
      <c r="Q80" t="s">
        <v>2924</v>
      </c>
      <c r="R80" t="s">
        <v>816</v>
      </c>
      <c r="S80" t="s">
        <v>815</v>
      </c>
      <c r="V80" t="s">
        <v>1893</v>
      </c>
      <c r="W80" t="s">
        <v>1894</v>
      </c>
    </row>
    <row r="81" spans="1:23">
      <c r="A81" s="73">
        <v>69.999999999999886</v>
      </c>
      <c r="B81" t="s">
        <v>2145</v>
      </c>
      <c r="D81" t="s">
        <v>2780</v>
      </c>
      <c r="E81" t="s">
        <v>2737</v>
      </c>
      <c r="F81" t="s">
        <v>1339</v>
      </c>
      <c r="G81" s="3" t="s">
        <v>1342</v>
      </c>
      <c r="H81" s="3" t="s">
        <v>1186</v>
      </c>
      <c r="I81" t="s">
        <v>1904</v>
      </c>
      <c r="J81">
        <v>1902</v>
      </c>
      <c r="M81">
        <v>1993</v>
      </c>
      <c r="Q81" t="s">
        <v>3119</v>
      </c>
      <c r="W81" t="s">
        <v>570</v>
      </c>
    </row>
    <row r="82" spans="1:23">
      <c r="A82" s="73">
        <v>70.099999999999881</v>
      </c>
      <c r="B82" t="s">
        <v>2145</v>
      </c>
      <c r="D82" t="s">
        <v>2780</v>
      </c>
      <c r="E82" t="s">
        <v>1563</v>
      </c>
      <c r="F82" t="s">
        <v>1710</v>
      </c>
      <c r="G82" s="3" t="s">
        <v>30</v>
      </c>
      <c r="H82" s="3" t="s">
        <v>2301</v>
      </c>
      <c r="I82" t="s">
        <v>1011</v>
      </c>
      <c r="J82">
        <v>1775</v>
      </c>
      <c r="K82" t="s">
        <v>1803</v>
      </c>
      <c r="O82" t="s">
        <v>2549</v>
      </c>
      <c r="Q82" t="s">
        <v>3119</v>
      </c>
      <c r="S82" t="s">
        <v>3210</v>
      </c>
      <c r="V82" t="s">
        <v>2302</v>
      </c>
      <c r="W82" t="s">
        <v>445</v>
      </c>
    </row>
    <row r="83" spans="1:23">
      <c r="A83" s="73">
        <v>70.199999999999875</v>
      </c>
      <c r="B83" t="s">
        <v>2145</v>
      </c>
      <c r="D83" t="s">
        <v>2780</v>
      </c>
      <c r="E83" t="s">
        <v>1563</v>
      </c>
      <c r="F83" t="s">
        <v>2550</v>
      </c>
      <c r="G83" s="3" t="s">
        <v>1802</v>
      </c>
      <c r="H83" s="3" t="s">
        <v>2597</v>
      </c>
      <c r="I83" t="s">
        <v>137</v>
      </c>
      <c r="J83">
        <v>1910</v>
      </c>
      <c r="M83">
        <v>1997</v>
      </c>
      <c r="Q83" t="s">
        <v>2924</v>
      </c>
      <c r="R83" t="s">
        <v>2598</v>
      </c>
      <c r="S83" t="s">
        <v>3211</v>
      </c>
      <c r="W83" t="s">
        <v>481</v>
      </c>
    </row>
    <row r="84" spans="1:23">
      <c r="A84" s="73">
        <v>70.299999999999869</v>
      </c>
      <c r="B84" t="s">
        <v>2145</v>
      </c>
      <c r="D84" t="s">
        <v>2780</v>
      </c>
      <c r="E84" t="s">
        <v>1563</v>
      </c>
      <c r="F84" t="s">
        <v>624</v>
      </c>
      <c r="G84" s="3" t="s">
        <v>596</v>
      </c>
      <c r="H84" s="3" t="s">
        <v>597</v>
      </c>
      <c r="I84" t="s">
        <v>598</v>
      </c>
      <c r="J84">
        <v>1859</v>
      </c>
      <c r="M84">
        <v>1995</v>
      </c>
      <c r="Q84" t="s">
        <v>2848</v>
      </c>
      <c r="R84" t="s">
        <v>2998</v>
      </c>
      <c r="W84" t="s">
        <v>1036</v>
      </c>
    </row>
    <row r="85" spans="1:23">
      <c r="A85" s="73">
        <v>70.399999999999864</v>
      </c>
      <c r="B85" t="s">
        <v>2145</v>
      </c>
      <c r="D85" t="s">
        <v>2780</v>
      </c>
      <c r="E85" t="s">
        <v>1563</v>
      </c>
      <c r="F85" t="s">
        <v>624</v>
      </c>
      <c r="G85" s="3" t="s">
        <v>2999</v>
      </c>
      <c r="H85" s="3" t="s">
        <v>444</v>
      </c>
      <c r="I85" t="s">
        <v>1980</v>
      </c>
      <c r="J85">
        <v>1766</v>
      </c>
      <c r="M85">
        <v>1979</v>
      </c>
      <c r="Q85" t="s">
        <v>2924</v>
      </c>
      <c r="R85" t="s">
        <v>816</v>
      </c>
      <c r="S85" t="s">
        <v>2848</v>
      </c>
      <c r="W85" t="s">
        <v>445</v>
      </c>
    </row>
    <row r="86" spans="1:23">
      <c r="A86" s="73">
        <v>76</v>
      </c>
      <c r="B86" t="s">
        <v>858</v>
      </c>
      <c r="C86" t="s">
        <v>859</v>
      </c>
      <c r="D86" t="s">
        <v>3227</v>
      </c>
      <c r="E86" t="s">
        <v>2137</v>
      </c>
      <c r="F86" t="s">
        <v>1040</v>
      </c>
      <c r="G86" s="3" t="s">
        <v>3227</v>
      </c>
      <c r="H86" s="3" t="s">
        <v>2794</v>
      </c>
      <c r="I86" t="s">
        <v>2053</v>
      </c>
      <c r="J86">
        <v>1866</v>
      </c>
      <c r="M86">
        <v>1979</v>
      </c>
      <c r="Q86" t="s">
        <v>3119</v>
      </c>
      <c r="S86" t="s">
        <v>3210</v>
      </c>
      <c r="V86" t="s">
        <v>2054</v>
      </c>
      <c r="W86" t="s">
        <v>445</v>
      </c>
    </row>
    <row r="87" spans="1:23">
      <c r="A87" s="73">
        <v>76.05</v>
      </c>
      <c r="B87" t="s">
        <v>84</v>
      </c>
      <c r="D87" t="s">
        <v>749</v>
      </c>
      <c r="E87" t="s">
        <v>750</v>
      </c>
      <c r="F87" t="s">
        <v>85</v>
      </c>
      <c r="G87" s="3" t="s">
        <v>86</v>
      </c>
      <c r="H87" s="3" t="s">
        <v>87</v>
      </c>
      <c r="I87" t="s">
        <v>88</v>
      </c>
      <c r="J87">
        <v>1929</v>
      </c>
      <c r="K87">
        <v>1929</v>
      </c>
      <c r="M87">
        <v>1080</v>
      </c>
      <c r="O87" t="s">
        <v>288</v>
      </c>
      <c r="Q87" t="s">
        <v>2848</v>
      </c>
      <c r="W87" t="s">
        <v>172</v>
      </c>
    </row>
    <row r="88" spans="1:23">
      <c r="A88" s="73">
        <v>76.099999999999994</v>
      </c>
      <c r="B88" t="s">
        <v>255</v>
      </c>
      <c r="D88" t="s">
        <v>857</v>
      </c>
      <c r="F88" t="s">
        <v>1832</v>
      </c>
      <c r="G88" s="3" t="s">
        <v>1833</v>
      </c>
      <c r="H88" s="3" t="s">
        <v>3318</v>
      </c>
      <c r="I88" t="s">
        <v>43</v>
      </c>
      <c r="J88">
        <v>1905</v>
      </c>
      <c r="M88">
        <v>1979</v>
      </c>
      <c r="O88" t="s">
        <v>288</v>
      </c>
      <c r="Q88" t="s">
        <v>3119</v>
      </c>
      <c r="W88" t="s">
        <v>2823</v>
      </c>
    </row>
    <row r="89" spans="1:23">
      <c r="A89" s="73">
        <v>76.2</v>
      </c>
      <c r="B89" t="s">
        <v>255</v>
      </c>
      <c r="D89" t="s">
        <v>857</v>
      </c>
      <c r="F89" t="s">
        <v>809</v>
      </c>
      <c r="G89" s="3" t="s">
        <v>1846</v>
      </c>
      <c r="H89" s="3" t="s">
        <v>209</v>
      </c>
      <c r="I89" t="s">
        <v>474</v>
      </c>
      <c r="J89">
        <v>1774</v>
      </c>
      <c r="M89">
        <v>1979</v>
      </c>
      <c r="O89" t="s">
        <v>1847</v>
      </c>
      <c r="Q89" t="s">
        <v>2924</v>
      </c>
      <c r="S89" t="s">
        <v>3209</v>
      </c>
      <c r="W89" t="s">
        <v>2823</v>
      </c>
    </row>
    <row r="90" spans="1:23">
      <c r="A90" s="73">
        <v>77</v>
      </c>
      <c r="B90" t="s">
        <v>255</v>
      </c>
      <c r="D90" t="s">
        <v>857</v>
      </c>
      <c r="E90" t="s">
        <v>247</v>
      </c>
      <c r="F90" t="s">
        <v>809</v>
      </c>
      <c r="G90" s="3" t="s">
        <v>248</v>
      </c>
      <c r="H90" s="3" t="s">
        <v>249</v>
      </c>
      <c r="I90" t="s">
        <v>3427</v>
      </c>
      <c r="J90">
        <v>1901</v>
      </c>
      <c r="K90">
        <v>1979</v>
      </c>
      <c r="O90" t="s">
        <v>288</v>
      </c>
      <c r="Q90" t="s">
        <v>3119</v>
      </c>
      <c r="S90" t="s">
        <v>3210</v>
      </c>
      <c r="W90" t="s">
        <v>2144</v>
      </c>
    </row>
    <row r="91" spans="1:23">
      <c r="A91" s="73">
        <v>78</v>
      </c>
      <c r="B91" t="s">
        <v>255</v>
      </c>
      <c r="D91" t="s">
        <v>857</v>
      </c>
      <c r="E91" t="s">
        <v>112</v>
      </c>
      <c r="F91" t="s">
        <v>979</v>
      </c>
      <c r="G91" s="3" t="s">
        <v>1574</v>
      </c>
      <c r="H91" s="3" t="s">
        <v>1575</v>
      </c>
      <c r="I91" t="s">
        <v>3035</v>
      </c>
      <c r="J91">
        <v>1898</v>
      </c>
      <c r="K91">
        <v>1979</v>
      </c>
      <c r="M91">
        <v>1979</v>
      </c>
      <c r="O91" t="s">
        <v>288</v>
      </c>
      <c r="Q91" t="s">
        <v>3119</v>
      </c>
      <c r="S91" t="s">
        <v>3210</v>
      </c>
      <c r="W91" t="s">
        <v>2822</v>
      </c>
    </row>
    <row r="92" spans="1:23">
      <c r="A92" s="73">
        <v>78.099999999999994</v>
      </c>
      <c r="B92" t="s">
        <v>255</v>
      </c>
      <c r="D92" t="s">
        <v>857</v>
      </c>
      <c r="E92" t="s">
        <v>112</v>
      </c>
      <c r="F92" t="s">
        <v>3076</v>
      </c>
      <c r="G92" s="3" t="s">
        <v>2342</v>
      </c>
      <c r="H92" s="3" t="s">
        <v>2824</v>
      </c>
      <c r="I92" t="s">
        <v>1818</v>
      </c>
      <c r="J92">
        <v>1895</v>
      </c>
      <c r="M92">
        <v>1991</v>
      </c>
      <c r="Q92" t="s">
        <v>2924</v>
      </c>
      <c r="S92" t="s">
        <v>3211</v>
      </c>
      <c r="W92" t="s">
        <v>757</v>
      </c>
    </row>
    <row r="93" spans="1:23">
      <c r="A93" s="73">
        <v>79</v>
      </c>
      <c r="B93" t="s">
        <v>255</v>
      </c>
      <c r="D93" t="s">
        <v>857</v>
      </c>
      <c r="E93" t="s">
        <v>112</v>
      </c>
      <c r="F93" t="s">
        <v>3076</v>
      </c>
      <c r="G93" s="3" t="s">
        <v>2342</v>
      </c>
      <c r="H93" s="3" t="s">
        <v>990</v>
      </c>
      <c r="I93" t="s">
        <v>3034</v>
      </c>
      <c r="J93">
        <v>1804</v>
      </c>
      <c r="K93">
        <v>1979</v>
      </c>
      <c r="M93">
        <v>1979</v>
      </c>
      <c r="O93" t="s">
        <v>288</v>
      </c>
      <c r="Q93" t="s">
        <v>3119</v>
      </c>
      <c r="S93" t="s">
        <v>3210</v>
      </c>
      <c r="W93" t="s">
        <v>2293</v>
      </c>
    </row>
    <row r="94" spans="1:23">
      <c r="A94" s="73">
        <v>80</v>
      </c>
      <c r="B94" t="s">
        <v>255</v>
      </c>
      <c r="D94" t="s">
        <v>857</v>
      </c>
      <c r="E94" t="s">
        <v>112</v>
      </c>
      <c r="F94" t="s">
        <v>3076</v>
      </c>
      <c r="G94" s="3" t="s">
        <v>2342</v>
      </c>
      <c r="H94" s="3" t="s">
        <v>556</v>
      </c>
      <c r="I94" t="s">
        <v>2098</v>
      </c>
      <c r="J94">
        <v>1898</v>
      </c>
      <c r="K94">
        <v>1966</v>
      </c>
      <c r="M94">
        <v>1979</v>
      </c>
      <c r="O94" t="s">
        <v>921</v>
      </c>
      <c r="Q94" t="s">
        <v>3119</v>
      </c>
      <c r="S94" t="s">
        <v>3210</v>
      </c>
      <c r="W94" t="s">
        <v>2821</v>
      </c>
    </row>
    <row r="95" spans="1:23">
      <c r="A95" s="73">
        <v>81</v>
      </c>
      <c r="B95" t="s">
        <v>255</v>
      </c>
      <c r="D95" t="s">
        <v>2819</v>
      </c>
      <c r="E95" t="s">
        <v>3288</v>
      </c>
      <c r="F95" t="s">
        <v>1886</v>
      </c>
      <c r="G95" s="3" t="s">
        <v>679</v>
      </c>
      <c r="H95" s="3" t="s">
        <v>497</v>
      </c>
      <c r="I95" t="s">
        <v>3035</v>
      </c>
      <c r="J95">
        <v>1898</v>
      </c>
      <c r="K95">
        <v>1966</v>
      </c>
      <c r="M95">
        <v>1979</v>
      </c>
      <c r="O95" t="s">
        <v>921</v>
      </c>
      <c r="Q95" t="s">
        <v>3119</v>
      </c>
      <c r="S95" t="s">
        <v>3210</v>
      </c>
      <c r="W95" t="s">
        <v>2821</v>
      </c>
    </row>
    <row r="96" spans="1:23">
      <c r="A96" s="73">
        <v>82</v>
      </c>
      <c r="B96" t="s">
        <v>255</v>
      </c>
      <c r="D96" t="s">
        <v>2819</v>
      </c>
      <c r="E96" t="s">
        <v>3288</v>
      </c>
      <c r="F96" t="s">
        <v>1886</v>
      </c>
      <c r="G96" s="3" t="s">
        <v>3057</v>
      </c>
      <c r="H96" s="3" t="s">
        <v>157</v>
      </c>
      <c r="I96" t="s">
        <v>1827</v>
      </c>
      <c r="J96">
        <v>1879</v>
      </c>
      <c r="K96" t="s">
        <v>1803</v>
      </c>
      <c r="M96">
        <v>1989</v>
      </c>
      <c r="O96" t="s">
        <v>288</v>
      </c>
      <c r="Q96" t="s">
        <v>2924</v>
      </c>
      <c r="R96" t="s">
        <v>816</v>
      </c>
      <c r="S96" t="s">
        <v>3213</v>
      </c>
      <c r="W96" t="s">
        <v>2928</v>
      </c>
    </row>
    <row r="97" spans="1:24">
      <c r="A97" s="73">
        <v>83</v>
      </c>
      <c r="B97" t="s">
        <v>255</v>
      </c>
      <c r="D97" t="s">
        <v>2819</v>
      </c>
      <c r="E97" t="s">
        <v>3288</v>
      </c>
      <c r="F97" t="s">
        <v>498</v>
      </c>
      <c r="G97" s="3" t="s">
        <v>499</v>
      </c>
      <c r="H97" s="3" t="s">
        <v>500</v>
      </c>
      <c r="I97" t="s">
        <v>821</v>
      </c>
      <c r="J97">
        <v>1837</v>
      </c>
      <c r="K97">
        <v>1966</v>
      </c>
      <c r="L97" t="s">
        <v>501</v>
      </c>
      <c r="O97" t="s">
        <v>921</v>
      </c>
      <c r="Q97" t="s">
        <v>2848</v>
      </c>
      <c r="S97" t="s">
        <v>3209</v>
      </c>
      <c r="V97" t="s">
        <v>1418</v>
      </c>
      <c r="W97" t="s">
        <v>502</v>
      </c>
      <c r="X97" t="s">
        <v>1803</v>
      </c>
    </row>
    <row r="98" spans="1:24">
      <c r="A98" s="73">
        <v>84</v>
      </c>
      <c r="B98" t="s">
        <v>255</v>
      </c>
      <c r="D98" t="s">
        <v>2819</v>
      </c>
      <c r="E98" t="s">
        <v>3288</v>
      </c>
      <c r="F98" t="s">
        <v>498</v>
      </c>
      <c r="G98" s="3" t="s">
        <v>333</v>
      </c>
      <c r="H98" s="3" t="s">
        <v>709</v>
      </c>
      <c r="I98" t="s">
        <v>3427</v>
      </c>
      <c r="J98">
        <v>1901</v>
      </c>
      <c r="K98">
        <v>1966</v>
      </c>
      <c r="M98">
        <v>1979</v>
      </c>
      <c r="O98" t="s">
        <v>956</v>
      </c>
      <c r="Q98" t="s">
        <v>3119</v>
      </c>
      <c r="S98" t="s">
        <v>3210</v>
      </c>
      <c r="W98" t="s">
        <v>2821</v>
      </c>
      <c r="X98" t="s">
        <v>1803</v>
      </c>
    </row>
    <row r="99" spans="1:24">
      <c r="A99" s="73">
        <v>85</v>
      </c>
      <c r="B99" t="s">
        <v>255</v>
      </c>
      <c r="D99" t="s">
        <v>2819</v>
      </c>
      <c r="E99" t="s">
        <v>3288</v>
      </c>
      <c r="F99" t="s">
        <v>3112</v>
      </c>
      <c r="G99" s="3" t="s">
        <v>473</v>
      </c>
      <c r="H99" s="3" t="s">
        <v>645</v>
      </c>
      <c r="I99" t="s">
        <v>474</v>
      </c>
      <c r="J99">
        <v>1774</v>
      </c>
      <c r="K99">
        <v>2006</v>
      </c>
      <c r="O99" t="s">
        <v>288</v>
      </c>
      <c r="Q99" t="s">
        <v>2848</v>
      </c>
      <c r="S99" t="s">
        <v>2848</v>
      </c>
      <c r="W99" t="s">
        <v>2144</v>
      </c>
    </row>
    <row r="100" spans="1:24">
      <c r="A100" s="73">
        <v>85.5</v>
      </c>
      <c r="B100" t="s">
        <v>255</v>
      </c>
      <c r="D100" t="s">
        <v>2819</v>
      </c>
      <c r="E100" t="s">
        <v>74</v>
      </c>
      <c r="F100" t="s">
        <v>75</v>
      </c>
      <c r="G100" s="3" t="s">
        <v>82</v>
      </c>
      <c r="H100" s="3" t="s">
        <v>3318</v>
      </c>
      <c r="I100" t="s">
        <v>83</v>
      </c>
      <c r="J100">
        <v>1982</v>
      </c>
      <c r="O100" t="s">
        <v>288</v>
      </c>
      <c r="Q100" t="s">
        <v>2848</v>
      </c>
      <c r="W100" t="s">
        <v>172</v>
      </c>
    </row>
    <row r="101" spans="1:24">
      <c r="A101" s="73">
        <v>86</v>
      </c>
      <c r="B101" t="s">
        <v>3289</v>
      </c>
      <c r="D101" t="s">
        <v>3256</v>
      </c>
      <c r="E101" t="s">
        <v>901</v>
      </c>
      <c r="F101" t="s">
        <v>2930</v>
      </c>
      <c r="G101" s="3" t="s">
        <v>2688</v>
      </c>
      <c r="H101" s="3" t="s">
        <v>2738</v>
      </c>
      <c r="I101" t="s">
        <v>2235</v>
      </c>
      <c r="J101">
        <v>1979</v>
      </c>
      <c r="M101">
        <v>1979</v>
      </c>
      <c r="Q101" t="s">
        <v>2924</v>
      </c>
      <c r="W101" t="s">
        <v>1671</v>
      </c>
    </row>
    <row r="102" spans="1:24">
      <c r="A102" s="73">
        <v>87</v>
      </c>
      <c r="B102" t="s">
        <v>3289</v>
      </c>
      <c r="D102" t="s">
        <v>3256</v>
      </c>
      <c r="E102" t="s">
        <v>901</v>
      </c>
      <c r="F102" t="s">
        <v>2930</v>
      </c>
      <c r="G102" s="3" t="s">
        <v>2688</v>
      </c>
      <c r="H102" s="3" t="s">
        <v>2695</v>
      </c>
      <c r="I102" t="s">
        <v>2235</v>
      </c>
      <c r="J102">
        <v>1979</v>
      </c>
      <c r="M102">
        <v>1979</v>
      </c>
      <c r="Q102" t="s">
        <v>2924</v>
      </c>
      <c r="W102" t="s">
        <v>1849</v>
      </c>
    </row>
    <row r="103" spans="1:24">
      <c r="A103" s="73">
        <v>88</v>
      </c>
      <c r="B103" t="s">
        <v>3289</v>
      </c>
      <c r="D103" t="s">
        <v>3087</v>
      </c>
      <c r="E103" t="s">
        <v>986</v>
      </c>
      <c r="F103" t="s">
        <v>2714</v>
      </c>
      <c r="G103" s="3" t="s">
        <v>2551</v>
      </c>
      <c r="H103" s="3" t="s">
        <v>899</v>
      </c>
      <c r="I103" t="s">
        <v>2857</v>
      </c>
      <c r="J103">
        <v>1951</v>
      </c>
      <c r="K103">
        <v>1985</v>
      </c>
      <c r="L103">
        <v>12</v>
      </c>
      <c r="O103" t="s">
        <v>288</v>
      </c>
      <c r="Q103" t="s">
        <v>2924</v>
      </c>
      <c r="S103" t="s">
        <v>3211</v>
      </c>
      <c r="W103" t="s">
        <v>1905</v>
      </c>
    </row>
    <row r="104" spans="1:24">
      <c r="A104" s="73">
        <v>88.1</v>
      </c>
      <c r="B104" t="s">
        <v>3289</v>
      </c>
      <c r="D104" t="s">
        <v>3087</v>
      </c>
      <c r="E104" t="s">
        <v>986</v>
      </c>
      <c r="F104" t="s">
        <v>2714</v>
      </c>
      <c r="G104" s="3" t="s">
        <v>2678</v>
      </c>
      <c r="H104" s="3" t="s">
        <v>2679</v>
      </c>
      <c r="I104" t="s">
        <v>2677</v>
      </c>
      <c r="J104">
        <v>1919</v>
      </c>
      <c r="M104">
        <v>1942</v>
      </c>
      <c r="O104" t="s">
        <v>288</v>
      </c>
      <c r="Q104" t="s">
        <v>3119</v>
      </c>
      <c r="V104" t="s">
        <v>2676</v>
      </c>
      <c r="W104" t="s">
        <v>212</v>
      </c>
    </row>
    <row r="105" spans="1:24">
      <c r="A105" s="73">
        <v>89</v>
      </c>
      <c r="B105" t="s">
        <v>3289</v>
      </c>
      <c r="D105" t="s">
        <v>3087</v>
      </c>
      <c r="E105" t="s">
        <v>3088</v>
      </c>
      <c r="F105" t="s">
        <v>699</v>
      </c>
      <c r="G105" s="3" t="s">
        <v>897</v>
      </c>
      <c r="H105" s="3" t="s">
        <v>2554</v>
      </c>
      <c r="I105" t="s">
        <v>3188</v>
      </c>
      <c r="J105">
        <v>1959</v>
      </c>
      <c r="K105">
        <v>2006</v>
      </c>
      <c r="L105">
        <v>10</v>
      </c>
      <c r="M105">
        <v>1979</v>
      </c>
      <c r="O105" t="s">
        <v>288</v>
      </c>
      <c r="Q105" t="s">
        <v>3119</v>
      </c>
      <c r="W105" t="s">
        <v>2826</v>
      </c>
      <c r="X105" t="s">
        <v>1803</v>
      </c>
    </row>
    <row r="106" spans="1:24">
      <c r="A106" s="73">
        <v>90</v>
      </c>
      <c r="B106" t="s">
        <v>3289</v>
      </c>
      <c r="D106" t="s">
        <v>3087</v>
      </c>
      <c r="E106" t="s">
        <v>978</v>
      </c>
      <c r="F106" t="s">
        <v>986</v>
      </c>
      <c r="G106" s="3" t="s">
        <v>1730</v>
      </c>
      <c r="H106" s="3" t="s">
        <v>2075</v>
      </c>
      <c r="I106" t="s">
        <v>2105</v>
      </c>
      <c r="J106">
        <v>1968</v>
      </c>
      <c r="K106">
        <v>2006</v>
      </c>
      <c r="Q106" t="s">
        <v>3119</v>
      </c>
      <c r="V106" t="s">
        <v>465</v>
      </c>
      <c r="W106" t="s">
        <v>2144</v>
      </c>
    </row>
    <row r="107" spans="1:24">
      <c r="A107" s="73">
        <v>92</v>
      </c>
      <c r="B107" t="s">
        <v>3289</v>
      </c>
      <c r="D107" t="s">
        <v>3087</v>
      </c>
      <c r="E107" t="s">
        <v>3088</v>
      </c>
      <c r="F107" t="s">
        <v>2654</v>
      </c>
      <c r="G107" s="3" t="s">
        <v>2541</v>
      </c>
      <c r="H107" s="3" t="s">
        <v>1012</v>
      </c>
      <c r="I107" t="s">
        <v>817</v>
      </c>
      <c r="J107">
        <v>1780</v>
      </c>
      <c r="K107">
        <v>2006</v>
      </c>
      <c r="L107" t="s">
        <v>501</v>
      </c>
      <c r="M107">
        <v>1942</v>
      </c>
      <c r="O107" t="s">
        <v>288</v>
      </c>
      <c r="Q107" t="s">
        <v>2848</v>
      </c>
      <c r="V107" t="s">
        <v>2671</v>
      </c>
      <c r="W107" t="s">
        <v>2822</v>
      </c>
    </row>
    <row r="108" spans="1:24">
      <c r="A108" s="73">
        <v>93</v>
      </c>
      <c r="B108" t="s">
        <v>3289</v>
      </c>
      <c r="D108" t="s">
        <v>3087</v>
      </c>
      <c r="E108" t="s">
        <v>3088</v>
      </c>
      <c r="F108" t="s">
        <v>2654</v>
      </c>
      <c r="G108" s="3" t="s">
        <v>2981</v>
      </c>
      <c r="H108" s="3" t="s">
        <v>774</v>
      </c>
      <c r="I108" t="s">
        <v>3239</v>
      </c>
      <c r="J108">
        <v>1963</v>
      </c>
      <c r="K108">
        <v>2006</v>
      </c>
      <c r="O108" t="s">
        <v>288</v>
      </c>
      <c r="Q108" t="s">
        <v>3119</v>
      </c>
      <c r="W108" t="s">
        <v>2144</v>
      </c>
    </row>
    <row r="109" spans="1:24">
      <c r="A109" s="73">
        <v>93.1</v>
      </c>
      <c r="B109" t="s">
        <v>3289</v>
      </c>
      <c r="D109" t="s">
        <v>3087</v>
      </c>
      <c r="E109" t="s">
        <v>1204</v>
      </c>
      <c r="F109" t="s">
        <v>2654</v>
      </c>
      <c r="G109" s="3" t="s">
        <v>2735</v>
      </c>
      <c r="H109" s="3" t="s">
        <v>1997</v>
      </c>
      <c r="I109" t="s">
        <v>2236</v>
      </c>
      <c r="J109">
        <v>1932</v>
      </c>
      <c r="M109">
        <v>1991</v>
      </c>
      <c r="Q109" t="s">
        <v>3119</v>
      </c>
      <c r="W109" t="s">
        <v>757</v>
      </c>
    </row>
    <row r="110" spans="1:24">
      <c r="A110" s="73">
        <v>94</v>
      </c>
      <c r="B110" t="s">
        <v>3289</v>
      </c>
      <c r="D110" t="s">
        <v>3087</v>
      </c>
      <c r="E110" t="s">
        <v>3088</v>
      </c>
      <c r="F110" t="s">
        <v>2654</v>
      </c>
      <c r="G110" s="3" t="s">
        <v>2735</v>
      </c>
      <c r="H110" s="3" t="s">
        <v>402</v>
      </c>
      <c r="I110" t="s">
        <v>2672</v>
      </c>
      <c r="J110">
        <v>1864</v>
      </c>
      <c r="K110">
        <v>2006</v>
      </c>
      <c r="M110">
        <v>1970</v>
      </c>
      <c r="O110" t="s">
        <v>288</v>
      </c>
      <c r="Q110" t="s">
        <v>2924</v>
      </c>
      <c r="S110" t="s">
        <v>2848</v>
      </c>
      <c r="V110" t="s">
        <v>3078</v>
      </c>
      <c r="W110" t="s">
        <v>2266</v>
      </c>
      <c r="X110" t="s">
        <v>1803</v>
      </c>
    </row>
    <row r="111" spans="1:24">
      <c r="A111" s="73">
        <v>95</v>
      </c>
      <c r="B111" t="s">
        <v>3289</v>
      </c>
      <c r="D111" t="s">
        <v>3087</v>
      </c>
      <c r="E111" t="s">
        <v>3088</v>
      </c>
      <c r="F111" t="s">
        <v>2654</v>
      </c>
      <c r="G111" s="3" t="s">
        <v>2456</v>
      </c>
      <c r="H111" s="3" t="s">
        <v>131</v>
      </c>
      <c r="I111" t="s">
        <v>3240</v>
      </c>
      <c r="J111">
        <v>1969</v>
      </c>
      <c r="K111">
        <v>2006</v>
      </c>
      <c r="O111" t="s">
        <v>288</v>
      </c>
      <c r="Q111" t="s">
        <v>3119</v>
      </c>
      <c r="W111" t="s">
        <v>2827</v>
      </c>
    </row>
    <row r="112" spans="1:24">
      <c r="A112" s="73">
        <v>96</v>
      </c>
      <c r="B112" t="s">
        <v>3289</v>
      </c>
      <c r="D112" t="s">
        <v>3087</v>
      </c>
      <c r="E112" t="s">
        <v>3088</v>
      </c>
      <c r="F112" t="s">
        <v>2654</v>
      </c>
      <c r="G112" s="3" t="s">
        <v>2456</v>
      </c>
      <c r="H112" s="3" t="s">
        <v>3318</v>
      </c>
      <c r="I112" t="s">
        <v>3376</v>
      </c>
      <c r="J112">
        <v>1944</v>
      </c>
      <c r="K112">
        <v>2006</v>
      </c>
      <c r="M112">
        <v>1942</v>
      </c>
      <c r="O112" t="s">
        <v>288</v>
      </c>
      <c r="Q112" t="s">
        <v>3119</v>
      </c>
      <c r="V112" t="s">
        <v>2881</v>
      </c>
      <c r="W112" t="s">
        <v>2295</v>
      </c>
    </row>
    <row r="113" spans="1:25">
      <c r="A113" s="73">
        <v>96.1</v>
      </c>
      <c r="B113" t="s">
        <v>3289</v>
      </c>
      <c r="D113" t="s">
        <v>3087</v>
      </c>
      <c r="E113" t="s">
        <v>1204</v>
      </c>
      <c r="F113" t="s">
        <v>2654</v>
      </c>
      <c r="G113" s="3" t="s">
        <v>133</v>
      </c>
      <c r="H113" s="3" t="s">
        <v>2636</v>
      </c>
      <c r="I113" t="s">
        <v>2101</v>
      </c>
      <c r="J113">
        <v>2006</v>
      </c>
      <c r="M113">
        <v>1977</v>
      </c>
      <c r="O113" t="s">
        <v>288</v>
      </c>
      <c r="Q113" t="s">
        <v>3119</v>
      </c>
      <c r="W113" t="s">
        <v>757</v>
      </c>
    </row>
    <row r="114" spans="1:25">
      <c r="A114" s="73">
        <v>97</v>
      </c>
      <c r="B114" t="s">
        <v>3289</v>
      </c>
      <c r="D114" t="s">
        <v>3087</v>
      </c>
      <c r="E114" t="s">
        <v>3088</v>
      </c>
      <c r="F114" t="s">
        <v>2654</v>
      </c>
      <c r="G114" s="3" t="s">
        <v>852</v>
      </c>
      <c r="H114" s="3" t="s">
        <v>617</v>
      </c>
      <c r="I114" t="s">
        <v>3376</v>
      </c>
      <c r="J114">
        <v>1944</v>
      </c>
      <c r="M114">
        <v>2006</v>
      </c>
      <c r="O114" t="s">
        <v>288</v>
      </c>
      <c r="Q114" t="s">
        <v>2848</v>
      </c>
      <c r="V114" t="s">
        <v>3443</v>
      </c>
      <c r="W114" t="s">
        <v>757</v>
      </c>
    </row>
    <row r="115" spans="1:25">
      <c r="A115" s="73">
        <v>97.1</v>
      </c>
      <c r="B115" t="s">
        <v>3289</v>
      </c>
      <c r="D115" t="s">
        <v>3087</v>
      </c>
      <c r="E115" t="s">
        <v>1204</v>
      </c>
      <c r="F115" t="s">
        <v>2654</v>
      </c>
      <c r="G115" s="3" t="s">
        <v>852</v>
      </c>
      <c r="H115" s="3" t="s">
        <v>2637</v>
      </c>
      <c r="I115" t="s">
        <v>2238</v>
      </c>
      <c r="J115">
        <v>1947</v>
      </c>
      <c r="M115">
        <v>1993</v>
      </c>
      <c r="O115" t="s">
        <v>288</v>
      </c>
      <c r="Q115" t="s">
        <v>3119</v>
      </c>
      <c r="W115" t="s">
        <v>757</v>
      </c>
    </row>
    <row r="116" spans="1:25">
      <c r="A116" s="73">
        <v>97.2</v>
      </c>
      <c r="B116" t="s">
        <v>3289</v>
      </c>
      <c r="D116" t="s">
        <v>3087</v>
      </c>
      <c r="E116" t="s">
        <v>3088</v>
      </c>
      <c r="F116" t="s">
        <v>2654</v>
      </c>
      <c r="G116" s="3" t="s">
        <v>852</v>
      </c>
      <c r="H116" s="3" t="s">
        <v>3159</v>
      </c>
      <c r="I116" t="s">
        <v>1999</v>
      </c>
      <c r="J116">
        <v>1909</v>
      </c>
      <c r="M116">
        <v>1942</v>
      </c>
      <c r="O116" t="s">
        <v>288</v>
      </c>
      <c r="Q116" t="s">
        <v>3119</v>
      </c>
      <c r="V116" t="s">
        <v>3243</v>
      </c>
      <c r="W116" t="s">
        <v>212</v>
      </c>
    </row>
    <row r="117" spans="1:25">
      <c r="A117" s="73">
        <v>98</v>
      </c>
      <c r="B117" t="s">
        <v>3289</v>
      </c>
      <c r="D117" t="s">
        <v>3087</v>
      </c>
      <c r="E117" t="s">
        <v>1204</v>
      </c>
      <c r="F117" t="s">
        <v>1204</v>
      </c>
      <c r="G117" s="3" t="s">
        <v>1730</v>
      </c>
      <c r="H117" s="3" t="s">
        <v>2652</v>
      </c>
      <c r="I117" t="s">
        <v>2237</v>
      </c>
      <c r="J117">
        <v>1960</v>
      </c>
      <c r="K117">
        <v>2006</v>
      </c>
      <c r="O117" t="s">
        <v>288</v>
      </c>
      <c r="Q117" t="s">
        <v>3119</v>
      </c>
      <c r="V117" t="s">
        <v>2106</v>
      </c>
      <c r="W117" t="s">
        <v>2144</v>
      </c>
    </row>
    <row r="118" spans="1:25">
      <c r="A118" s="73">
        <v>98.1</v>
      </c>
      <c r="B118" t="s">
        <v>3289</v>
      </c>
      <c r="D118" t="s">
        <v>3087</v>
      </c>
      <c r="E118" t="s">
        <v>1204</v>
      </c>
      <c r="F118" t="s">
        <v>1204</v>
      </c>
      <c r="G118" s="3" t="s">
        <v>1730</v>
      </c>
      <c r="H118" s="3" t="s">
        <v>2650</v>
      </c>
      <c r="I118" t="s">
        <v>2107</v>
      </c>
      <c r="J118">
        <v>1996</v>
      </c>
      <c r="K118">
        <v>2006</v>
      </c>
      <c r="O118" t="s">
        <v>288</v>
      </c>
      <c r="Q118" t="s">
        <v>3119</v>
      </c>
      <c r="V118" t="s">
        <v>3274</v>
      </c>
      <c r="W118" t="s">
        <v>2827</v>
      </c>
    </row>
    <row r="119" spans="1:25">
      <c r="A119" s="73">
        <v>99</v>
      </c>
      <c r="B119" t="s">
        <v>3289</v>
      </c>
      <c r="D119" t="s">
        <v>3087</v>
      </c>
      <c r="E119" t="s">
        <v>1204</v>
      </c>
      <c r="F119" t="s">
        <v>1204</v>
      </c>
      <c r="G119" s="3" t="s">
        <v>2110</v>
      </c>
      <c r="H119" s="3" t="s">
        <v>489</v>
      </c>
      <c r="I119" t="s">
        <v>472</v>
      </c>
      <c r="J119">
        <v>1914</v>
      </c>
      <c r="K119">
        <v>1966</v>
      </c>
      <c r="L119" t="s">
        <v>332</v>
      </c>
      <c r="O119" t="s">
        <v>288</v>
      </c>
      <c r="Q119" t="s">
        <v>3119</v>
      </c>
      <c r="V119" t="s">
        <v>3275</v>
      </c>
      <c r="W119" t="s">
        <v>922</v>
      </c>
    </row>
    <row r="120" spans="1:25">
      <c r="A120" s="73">
        <v>100</v>
      </c>
      <c r="B120" t="s">
        <v>3289</v>
      </c>
      <c r="D120" t="s">
        <v>3087</v>
      </c>
      <c r="E120" t="s">
        <v>1204</v>
      </c>
      <c r="F120" t="s">
        <v>1204</v>
      </c>
      <c r="G120" s="3" t="s">
        <v>2944</v>
      </c>
      <c r="H120" s="3" t="s">
        <v>159</v>
      </c>
      <c r="I120" t="s">
        <v>2111</v>
      </c>
      <c r="J120">
        <v>1996</v>
      </c>
      <c r="K120">
        <v>2006</v>
      </c>
      <c r="O120" t="s">
        <v>288</v>
      </c>
      <c r="Q120" t="s">
        <v>3119</v>
      </c>
      <c r="V120" t="s">
        <v>3277</v>
      </c>
      <c r="W120" t="s">
        <v>2144</v>
      </c>
    </row>
    <row r="121" spans="1:25">
      <c r="A121" s="73">
        <v>101</v>
      </c>
      <c r="B121" t="s">
        <v>3289</v>
      </c>
      <c r="D121" t="s">
        <v>3087</v>
      </c>
      <c r="E121" t="s">
        <v>1204</v>
      </c>
      <c r="F121" t="s">
        <v>1204</v>
      </c>
      <c r="G121" s="3" t="s">
        <v>2910</v>
      </c>
      <c r="H121" s="3" t="s">
        <v>2706</v>
      </c>
      <c r="I121" t="s">
        <v>3242</v>
      </c>
      <c r="J121">
        <v>1929</v>
      </c>
      <c r="K121">
        <v>2006</v>
      </c>
      <c r="O121" t="s">
        <v>288</v>
      </c>
      <c r="Q121" t="s">
        <v>3119</v>
      </c>
      <c r="W121" t="s">
        <v>2144</v>
      </c>
    </row>
    <row r="122" spans="1:25">
      <c r="A122" s="73">
        <v>102</v>
      </c>
      <c r="B122" t="s">
        <v>3289</v>
      </c>
      <c r="D122" t="s">
        <v>3087</v>
      </c>
      <c r="E122" t="s">
        <v>2697</v>
      </c>
      <c r="F122" t="s">
        <v>3080</v>
      </c>
      <c r="G122" s="3" t="s">
        <v>2162</v>
      </c>
      <c r="H122" s="3" t="s">
        <v>2719</v>
      </c>
      <c r="I122" t="s">
        <v>1002</v>
      </c>
      <c r="J122">
        <v>1906</v>
      </c>
      <c r="K122">
        <v>2006</v>
      </c>
      <c r="O122" t="s">
        <v>288</v>
      </c>
      <c r="Q122" t="s">
        <v>3119</v>
      </c>
      <c r="V122" t="s">
        <v>3146</v>
      </c>
      <c r="W122" t="s">
        <v>2144</v>
      </c>
    </row>
    <row r="123" spans="1:25">
      <c r="A123" s="73">
        <v>103</v>
      </c>
      <c r="B123" t="s">
        <v>3289</v>
      </c>
      <c r="D123" t="s">
        <v>3087</v>
      </c>
      <c r="E123" t="s">
        <v>2697</v>
      </c>
      <c r="F123" t="s">
        <v>3080</v>
      </c>
      <c r="G123" s="3" t="s">
        <v>2162</v>
      </c>
      <c r="H123" s="3" t="s">
        <v>2919</v>
      </c>
      <c r="I123" t="s">
        <v>2163</v>
      </c>
      <c r="J123">
        <v>1901</v>
      </c>
      <c r="K123">
        <v>2006</v>
      </c>
      <c r="O123" t="s">
        <v>288</v>
      </c>
      <c r="Q123" t="s">
        <v>3119</v>
      </c>
      <c r="V123" t="s">
        <v>2918</v>
      </c>
      <c r="W123" t="s">
        <v>2144</v>
      </c>
    </row>
    <row r="124" spans="1:25">
      <c r="A124" s="73">
        <v>103.1</v>
      </c>
      <c r="B124" t="s">
        <v>3289</v>
      </c>
      <c r="D124" t="s">
        <v>3087</v>
      </c>
      <c r="E124" t="s">
        <v>2697</v>
      </c>
      <c r="F124" t="s">
        <v>2774</v>
      </c>
      <c r="G124" s="3" t="s">
        <v>3245</v>
      </c>
      <c r="H124" s="3" t="s">
        <v>2588</v>
      </c>
      <c r="I124" t="s">
        <v>1719</v>
      </c>
      <c r="J124">
        <v>1804</v>
      </c>
      <c r="K124">
        <v>1967</v>
      </c>
      <c r="L124" t="s">
        <v>3292</v>
      </c>
      <c r="Q124" t="s">
        <v>2924</v>
      </c>
      <c r="V124" t="s">
        <v>3244</v>
      </c>
      <c r="W124" t="s">
        <v>922</v>
      </c>
    </row>
    <row r="125" spans="1:25">
      <c r="A125" s="73">
        <v>104</v>
      </c>
      <c r="B125" t="s">
        <v>3289</v>
      </c>
      <c r="D125" t="s">
        <v>3087</v>
      </c>
      <c r="E125" t="s">
        <v>2916</v>
      </c>
      <c r="F125" t="s">
        <v>994</v>
      </c>
      <c r="G125" s="3" t="s">
        <v>256</v>
      </c>
      <c r="H125" s="3" t="s">
        <v>2451</v>
      </c>
      <c r="I125" t="s">
        <v>2239</v>
      </c>
      <c r="J125">
        <v>1855</v>
      </c>
      <c r="K125">
        <v>2006</v>
      </c>
      <c r="O125" t="s">
        <v>288</v>
      </c>
      <c r="Q125" t="s">
        <v>3119</v>
      </c>
      <c r="W125" t="s">
        <v>2144</v>
      </c>
    </row>
    <row r="126" spans="1:25">
      <c r="A126" s="73">
        <v>105</v>
      </c>
      <c r="B126" t="s">
        <v>3289</v>
      </c>
      <c r="D126" t="s">
        <v>3087</v>
      </c>
      <c r="E126" t="s">
        <v>2916</v>
      </c>
      <c r="F126" t="s">
        <v>994</v>
      </c>
      <c r="G126" s="3" t="s">
        <v>256</v>
      </c>
      <c r="H126" s="3" t="s">
        <v>3148</v>
      </c>
      <c r="I126" t="s">
        <v>2130</v>
      </c>
      <c r="J126">
        <v>1911</v>
      </c>
      <c r="K126">
        <v>2010</v>
      </c>
      <c r="O126" t="s">
        <v>288</v>
      </c>
      <c r="Q126" t="s">
        <v>3119</v>
      </c>
      <c r="V126" t="s">
        <v>3147</v>
      </c>
      <c r="W126" t="s">
        <v>1135</v>
      </c>
      <c r="X126" t="s">
        <v>1803</v>
      </c>
      <c r="Y126" t="s">
        <v>1803</v>
      </c>
    </row>
    <row r="127" spans="1:25">
      <c r="A127" s="73">
        <v>106</v>
      </c>
      <c r="B127" t="s">
        <v>3289</v>
      </c>
      <c r="D127" t="s">
        <v>3087</v>
      </c>
      <c r="E127" t="s">
        <v>2916</v>
      </c>
      <c r="F127" t="s">
        <v>188</v>
      </c>
      <c r="G127" s="3" t="s">
        <v>256</v>
      </c>
      <c r="H127" s="3" t="s">
        <v>652</v>
      </c>
      <c r="I127" t="s">
        <v>2241</v>
      </c>
      <c r="J127">
        <v>1901</v>
      </c>
      <c r="K127">
        <v>2006</v>
      </c>
      <c r="O127" t="s">
        <v>288</v>
      </c>
      <c r="Q127" t="s">
        <v>3119</v>
      </c>
      <c r="V127" t="s">
        <v>1279</v>
      </c>
      <c r="W127" t="s">
        <v>2144</v>
      </c>
    </row>
    <row r="128" spans="1:25">
      <c r="A128" s="73">
        <v>107</v>
      </c>
      <c r="B128" t="s">
        <v>3289</v>
      </c>
      <c r="D128" t="s">
        <v>3087</v>
      </c>
      <c r="E128" t="s">
        <v>2916</v>
      </c>
      <c r="F128" t="s">
        <v>188</v>
      </c>
      <c r="G128" s="3" t="s">
        <v>256</v>
      </c>
      <c r="H128" s="3" t="s">
        <v>1889</v>
      </c>
      <c r="I128" t="s">
        <v>2242</v>
      </c>
      <c r="J128">
        <v>1868</v>
      </c>
      <c r="K128">
        <v>2006</v>
      </c>
      <c r="M128">
        <v>1979</v>
      </c>
      <c r="O128" t="s">
        <v>288</v>
      </c>
      <c r="Q128" t="s">
        <v>3119</v>
      </c>
      <c r="V128" t="s">
        <v>150</v>
      </c>
      <c r="W128" t="s">
        <v>2822</v>
      </c>
    </row>
    <row r="129" spans="1:25">
      <c r="A129" s="73">
        <v>108</v>
      </c>
      <c r="B129" t="s">
        <v>3289</v>
      </c>
      <c r="D129" t="s">
        <v>3087</v>
      </c>
      <c r="E129" t="s">
        <v>2916</v>
      </c>
      <c r="F129" t="s">
        <v>188</v>
      </c>
      <c r="G129" s="3" t="s">
        <v>256</v>
      </c>
      <c r="H129" s="3" t="s">
        <v>3159</v>
      </c>
      <c r="I129" t="s">
        <v>3376</v>
      </c>
      <c r="J129">
        <v>1944</v>
      </c>
      <c r="M129">
        <v>1973</v>
      </c>
      <c r="O129" t="s">
        <v>288</v>
      </c>
      <c r="Q129" t="s">
        <v>3119</v>
      </c>
      <c r="V129" t="s">
        <v>1736</v>
      </c>
      <c r="W129" t="s">
        <v>2827</v>
      </c>
    </row>
    <row r="130" spans="1:25">
      <c r="A130" s="73">
        <v>109</v>
      </c>
      <c r="B130" t="s">
        <v>3289</v>
      </c>
      <c r="D130" t="s">
        <v>3087</v>
      </c>
      <c r="E130" t="s">
        <v>2502</v>
      </c>
      <c r="F130" t="s">
        <v>257</v>
      </c>
      <c r="G130" s="3" t="s">
        <v>1737</v>
      </c>
      <c r="H130" s="3" t="s">
        <v>943</v>
      </c>
      <c r="I130" t="s">
        <v>2240</v>
      </c>
      <c r="J130">
        <v>1911</v>
      </c>
      <c r="M130">
        <v>1979</v>
      </c>
      <c r="O130" t="s">
        <v>288</v>
      </c>
      <c r="Q130" t="s">
        <v>3119</v>
      </c>
      <c r="W130" t="s">
        <v>2348</v>
      </c>
    </row>
    <row r="131" spans="1:25">
      <c r="A131" s="73">
        <v>110</v>
      </c>
      <c r="B131" t="s">
        <v>3289</v>
      </c>
      <c r="D131" t="s">
        <v>3087</v>
      </c>
      <c r="E131" t="s">
        <v>2502</v>
      </c>
      <c r="F131" t="s">
        <v>257</v>
      </c>
      <c r="G131" s="3" t="s">
        <v>1737</v>
      </c>
      <c r="H131" s="3" t="s">
        <v>1207</v>
      </c>
      <c r="I131" t="s">
        <v>2243</v>
      </c>
      <c r="J131">
        <v>1927</v>
      </c>
      <c r="K131" t="s">
        <v>1803</v>
      </c>
      <c r="O131" t="s">
        <v>2538</v>
      </c>
      <c r="Q131" t="s">
        <v>3119</v>
      </c>
      <c r="W131" t="s">
        <v>757</v>
      </c>
    </row>
    <row r="132" spans="1:25">
      <c r="A132" s="73">
        <v>110.1</v>
      </c>
      <c r="B132" t="s">
        <v>3289</v>
      </c>
      <c r="D132" t="s">
        <v>3087</v>
      </c>
      <c r="E132" t="s">
        <v>2502</v>
      </c>
      <c r="F132" t="s">
        <v>257</v>
      </c>
      <c r="G132" s="3" t="s">
        <v>1737</v>
      </c>
      <c r="H132" s="3" t="s">
        <v>2349</v>
      </c>
      <c r="I132" t="s">
        <v>2244</v>
      </c>
      <c r="J132">
        <v>1950</v>
      </c>
      <c r="O132" t="s">
        <v>288</v>
      </c>
      <c r="Q132" t="s">
        <v>3119</v>
      </c>
      <c r="W132" t="s">
        <v>757</v>
      </c>
    </row>
    <row r="133" spans="1:25">
      <c r="A133" s="73">
        <v>111</v>
      </c>
      <c r="B133" t="s">
        <v>3289</v>
      </c>
      <c r="D133" t="s">
        <v>3087</v>
      </c>
      <c r="E133" t="s">
        <v>2917</v>
      </c>
      <c r="F133" t="s">
        <v>646</v>
      </c>
      <c r="G133" s="3" t="s">
        <v>830</v>
      </c>
      <c r="H133" s="3" t="s">
        <v>647</v>
      </c>
      <c r="I133" t="s">
        <v>831</v>
      </c>
      <c r="J133">
        <v>1974</v>
      </c>
      <c r="K133" t="s">
        <v>1803</v>
      </c>
      <c r="O133" t="s">
        <v>288</v>
      </c>
      <c r="Q133" t="s">
        <v>2848</v>
      </c>
      <c r="V133" t="s">
        <v>2847</v>
      </c>
      <c r="W133" t="s">
        <v>2144</v>
      </c>
    </row>
    <row r="134" spans="1:25">
      <c r="A134" s="73">
        <v>112</v>
      </c>
      <c r="B134" t="s">
        <v>3289</v>
      </c>
      <c r="D134" t="s">
        <v>3087</v>
      </c>
      <c r="E134" t="s">
        <v>2917</v>
      </c>
      <c r="F134" t="s">
        <v>646</v>
      </c>
      <c r="G134" s="3" t="s">
        <v>2133</v>
      </c>
      <c r="H134" s="3" t="s">
        <v>1159</v>
      </c>
      <c r="I134" t="s">
        <v>2134</v>
      </c>
      <c r="J134">
        <v>1862</v>
      </c>
      <c r="K134">
        <v>1979</v>
      </c>
      <c r="Q134" t="s">
        <v>3119</v>
      </c>
      <c r="V134" t="s">
        <v>150</v>
      </c>
      <c r="W134" t="s">
        <v>151</v>
      </c>
    </row>
    <row r="135" spans="1:25">
      <c r="A135" s="73">
        <v>113</v>
      </c>
      <c r="B135" t="s">
        <v>3289</v>
      </c>
      <c r="D135" t="s">
        <v>3087</v>
      </c>
      <c r="E135" t="s">
        <v>2917</v>
      </c>
      <c r="F135" t="s">
        <v>646</v>
      </c>
      <c r="G135" s="3" t="s">
        <v>944</v>
      </c>
      <c r="H135" s="3" t="s">
        <v>945</v>
      </c>
      <c r="I135" t="s">
        <v>1933</v>
      </c>
      <c r="J135">
        <v>1925</v>
      </c>
      <c r="K135">
        <v>2010</v>
      </c>
      <c r="L135" t="s">
        <v>3090</v>
      </c>
      <c r="Q135" t="s">
        <v>3119</v>
      </c>
      <c r="W135" t="s">
        <v>981</v>
      </c>
      <c r="X135" t="s">
        <v>1803</v>
      </c>
    </row>
    <row r="136" spans="1:25">
      <c r="A136" s="73">
        <v>114</v>
      </c>
      <c r="B136" t="s">
        <v>3289</v>
      </c>
      <c r="D136" t="s">
        <v>3087</v>
      </c>
      <c r="E136" t="s">
        <v>2917</v>
      </c>
      <c r="F136" t="s">
        <v>646</v>
      </c>
      <c r="G136" s="3" t="s">
        <v>1939</v>
      </c>
      <c r="H136" s="3" t="s">
        <v>2965</v>
      </c>
      <c r="I136" t="s">
        <v>1945</v>
      </c>
      <c r="J136">
        <v>1901</v>
      </c>
      <c r="K136">
        <v>2006</v>
      </c>
      <c r="O136" t="s">
        <v>288</v>
      </c>
      <c r="Q136" t="s">
        <v>3119</v>
      </c>
      <c r="W136" t="s">
        <v>2144</v>
      </c>
    </row>
    <row r="137" spans="1:25">
      <c r="A137" s="73">
        <v>115</v>
      </c>
      <c r="B137" t="s">
        <v>3289</v>
      </c>
      <c r="D137" t="s">
        <v>3087</v>
      </c>
      <c r="E137" t="s">
        <v>2697</v>
      </c>
      <c r="F137" t="s">
        <v>2966</v>
      </c>
      <c r="G137" s="3" t="s">
        <v>2969</v>
      </c>
      <c r="H137" s="3" t="s">
        <v>982</v>
      </c>
      <c r="I137" t="s">
        <v>3421</v>
      </c>
      <c r="J137">
        <v>1934</v>
      </c>
      <c r="M137">
        <v>1973</v>
      </c>
      <c r="Q137" t="s">
        <v>2848</v>
      </c>
      <c r="W137" t="s">
        <v>2773</v>
      </c>
    </row>
    <row r="138" spans="1:25">
      <c r="A138" s="73">
        <v>116</v>
      </c>
      <c r="B138" t="s">
        <v>3289</v>
      </c>
      <c r="D138" t="s">
        <v>3087</v>
      </c>
      <c r="E138" t="s">
        <v>2697</v>
      </c>
      <c r="F138" t="s">
        <v>2966</v>
      </c>
      <c r="G138" s="3" t="s">
        <v>2969</v>
      </c>
      <c r="H138" s="3" t="s">
        <v>3317</v>
      </c>
      <c r="I138" t="s">
        <v>2241</v>
      </c>
      <c r="J138">
        <v>1901</v>
      </c>
      <c r="K138">
        <v>2006</v>
      </c>
      <c r="L138" t="s">
        <v>2746</v>
      </c>
      <c r="M138">
        <v>1979</v>
      </c>
      <c r="O138" t="s">
        <v>288</v>
      </c>
      <c r="Q138" t="s">
        <v>3119</v>
      </c>
      <c r="W138" t="s">
        <v>2826</v>
      </c>
      <c r="X138" t="s">
        <v>1803</v>
      </c>
    </row>
    <row r="139" spans="1:25">
      <c r="A139" s="73">
        <v>117</v>
      </c>
      <c r="B139" t="s">
        <v>3289</v>
      </c>
      <c r="D139" t="s">
        <v>3087</v>
      </c>
      <c r="E139" t="s">
        <v>2929</v>
      </c>
      <c r="F139" t="s">
        <v>3319</v>
      </c>
      <c r="G139" s="3" t="s">
        <v>3071</v>
      </c>
      <c r="H139" s="3" t="s">
        <v>3072</v>
      </c>
      <c r="I139" t="s">
        <v>377</v>
      </c>
      <c r="J139">
        <v>1978</v>
      </c>
      <c r="K139">
        <v>2006</v>
      </c>
      <c r="Q139" t="s">
        <v>3119</v>
      </c>
      <c r="V139" t="s">
        <v>2915</v>
      </c>
      <c r="W139" t="s">
        <v>2144</v>
      </c>
    </row>
    <row r="140" spans="1:25">
      <c r="A140" s="73">
        <v>118</v>
      </c>
      <c r="B140" t="s">
        <v>3289</v>
      </c>
      <c r="D140" t="s">
        <v>3087</v>
      </c>
      <c r="E140" t="s">
        <v>2929</v>
      </c>
      <c r="F140" t="s">
        <v>3319</v>
      </c>
      <c r="G140" s="3" t="s">
        <v>3071</v>
      </c>
      <c r="H140" s="3" t="s">
        <v>571</v>
      </c>
      <c r="I140" t="s">
        <v>3376</v>
      </c>
      <c r="J140">
        <v>1944</v>
      </c>
      <c r="M140">
        <v>1973</v>
      </c>
      <c r="O140" t="s">
        <v>288</v>
      </c>
      <c r="Q140" t="s">
        <v>3119</v>
      </c>
      <c r="W140" t="s">
        <v>757</v>
      </c>
    </row>
    <row r="141" spans="1:25">
      <c r="A141" s="73">
        <v>119</v>
      </c>
      <c r="B141" t="s">
        <v>3289</v>
      </c>
      <c r="D141" t="s">
        <v>3087</v>
      </c>
      <c r="E141" t="s">
        <v>2929</v>
      </c>
      <c r="F141" t="s">
        <v>3319</v>
      </c>
      <c r="G141" s="3" t="s">
        <v>3071</v>
      </c>
      <c r="H141" s="3" t="s">
        <v>1495</v>
      </c>
      <c r="I141" t="s">
        <v>2245</v>
      </c>
      <c r="J141">
        <v>1961</v>
      </c>
      <c r="K141">
        <v>2006</v>
      </c>
      <c r="M141" t="s">
        <v>1803</v>
      </c>
      <c r="O141" t="s">
        <v>288</v>
      </c>
      <c r="Q141" t="s">
        <v>3119</v>
      </c>
      <c r="W141" t="s">
        <v>771</v>
      </c>
    </row>
    <row r="142" spans="1:25">
      <c r="A142" s="73">
        <v>120</v>
      </c>
      <c r="B142" t="s">
        <v>3289</v>
      </c>
      <c r="D142" t="s">
        <v>3087</v>
      </c>
      <c r="E142" t="s">
        <v>2916</v>
      </c>
      <c r="F142" t="s">
        <v>2662</v>
      </c>
      <c r="G142" s="3" t="s">
        <v>705</v>
      </c>
      <c r="H142" s="3" t="s">
        <v>706</v>
      </c>
      <c r="I142" t="s">
        <v>817</v>
      </c>
      <c r="J142">
        <v>1780</v>
      </c>
      <c r="K142">
        <v>2008</v>
      </c>
      <c r="L142" t="s">
        <v>1045</v>
      </c>
      <c r="M142">
        <v>1979</v>
      </c>
      <c r="O142" t="s">
        <v>288</v>
      </c>
      <c r="Q142" t="s">
        <v>3119</v>
      </c>
      <c r="W142" t="s">
        <v>2350</v>
      </c>
      <c r="X142" t="s">
        <v>1803</v>
      </c>
      <c r="Y142" t="s">
        <v>1803</v>
      </c>
    </row>
    <row r="143" spans="1:25">
      <c r="A143" s="73">
        <v>121</v>
      </c>
      <c r="B143" t="s">
        <v>3289</v>
      </c>
      <c r="D143" t="s">
        <v>3087</v>
      </c>
      <c r="E143" t="s">
        <v>2916</v>
      </c>
      <c r="F143" t="s">
        <v>2662</v>
      </c>
      <c r="G143" s="3" t="s">
        <v>705</v>
      </c>
      <c r="H143" s="3" t="s">
        <v>3162</v>
      </c>
      <c r="I143" t="s">
        <v>2246</v>
      </c>
      <c r="J143">
        <v>1938</v>
      </c>
      <c r="K143">
        <v>2006</v>
      </c>
      <c r="M143">
        <v>1979</v>
      </c>
      <c r="O143" t="s">
        <v>288</v>
      </c>
      <c r="Q143" t="s">
        <v>3119</v>
      </c>
      <c r="W143" t="s">
        <v>2822</v>
      </c>
    </row>
    <row r="144" spans="1:25">
      <c r="A144" s="73">
        <v>121.1</v>
      </c>
      <c r="B144" t="s">
        <v>3289</v>
      </c>
      <c r="D144" t="s">
        <v>3087</v>
      </c>
      <c r="E144" t="s">
        <v>2916</v>
      </c>
      <c r="F144" t="s">
        <v>2662</v>
      </c>
      <c r="G144" s="3" t="s">
        <v>705</v>
      </c>
      <c r="H144" s="3" t="s">
        <v>3318</v>
      </c>
      <c r="I144" t="s">
        <v>2246</v>
      </c>
      <c r="J144">
        <v>1938</v>
      </c>
      <c r="M144">
        <v>1086</v>
      </c>
      <c r="O144" t="s">
        <v>288</v>
      </c>
      <c r="Q144" t="s">
        <v>3119</v>
      </c>
      <c r="W144" t="s">
        <v>757</v>
      </c>
    </row>
    <row r="145" spans="1:24">
      <c r="A145" s="73">
        <v>122</v>
      </c>
      <c r="B145" t="s">
        <v>3289</v>
      </c>
      <c r="D145" t="s">
        <v>3087</v>
      </c>
      <c r="E145" t="s">
        <v>2916</v>
      </c>
      <c r="F145" t="s">
        <v>2662</v>
      </c>
      <c r="G145" s="3" t="s">
        <v>705</v>
      </c>
      <c r="H145" s="3" t="s">
        <v>3164</v>
      </c>
      <c r="I145" t="s">
        <v>2247</v>
      </c>
      <c r="J145">
        <v>1940</v>
      </c>
      <c r="K145">
        <v>1979</v>
      </c>
      <c r="O145" t="s">
        <v>288</v>
      </c>
      <c r="Q145" t="s">
        <v>3119</v>
      </c>
      <c r="W145" t="s">
        <v>2643</v>
      </c>
    </row>
    <row r="146" spans="1:24">
      <c r="A146" s="73">
        <v>122.1</v>
      </c>
      <c r="B146" t="s">
        <v>3289</v>
      </c>
      <c r="D146" t="s">
        <v>3087</v>
      </c>
      <c r="E146" t="s">
        <v>2916</v>
      </c>
      <c r="F146" t="s">
        <v>2662</v>
      </c>
      <c r="G146" s="3" t="s">
        <v>705</v>
      </c>
      <c r="H146" s="3" t="s">
        <v>2351</v>
      </c>
      <c r="I146" t="s">
        <v>2428</v>
      </c>
      <c r="J146">
        <v>1842</v>
      </c>
      <c r="M146">
        <v>1986</v>
      </c>
      <c r="O146" t="s">
        <v>288</v>
      </c>
      <c r="Q146" t="s">
        <v>2924</v>
      </c>
      <c r="W146" t="s">
        <v>757</v>
      </c>
    </row>
    <row r="147" spans="1:24">
      <c r="A147" s="73">
        <v>123</v>
      </c>
      <c r="B147" t="s">
        <v>3289</v>
      </c>
      <c r="D147" t="s">
        <v>3087</v>
      </c>
      <c r="E147" t="s">
        <v>2502</v>
      </c>
      <c r="F147" t="s">
        <v>2340</v>
      </c>
      <c r="G147" s="3" t="s">
        <v>703</v>
      </c>
      <c r="H147" s="3" t="s">
        <v>991</v>
      </c>
      <c r="I147" t="s">
        <v>2242</v>
      </c>
      <c r="J147">
        <v>1868</v>
      </c>
      <c r="K147" t="s">
        <v>1803</v>
      </c>
      <c r="M147">
        <v>1986</v>
      </c>
      <c r="O147" t="s">
        <v>288</v>
      </c>
      <c r="Q147" t="s">
        <v>3119</v>
      </c>
      <c r="W147" t="s">
        <v>2827</v>
      </c>
    </row>
    <row r="148" spans="1:24">
      <c r="A148" s="73">
        <v>124</v>
      </c>
      <c r="B148" t="s">
        <v>3289</v>
      </c>
      <c r="D148" t="s">
        <v>3087</v>
      </c>
      <c r="E148" t="s">
        <v>2917</v>
      </c>
      <c r="F148" t="s">
        <v>2990</v>
      </c>
      <c r="G148" s="3" t="s">
        <v>572</v>
      </c>
      <c r="H148" s="3" t="s">
        <v>573</v>
      </c>
      <c r="I148" t="s">
        <v>2112</v>
      </c>
      <c r="J148">
        <v>1897</v>
      </c>
      <c r="K148">
        <v>2006</v>
      </c>
      <c r="L148" t="s">
        <v>3091</v>
      </c>
      <c r="Q148" t="s">
        <v>3119</v>
      </c>
      <c r="W148" t="s">
        <v>2144</v>
      </c>
    </row>
    <row r="149" spans="1:24">
      <c r="A149" s="73">
        <v>125</v>
      </c>
      <c r="B149" t="s">
        <v>3289</v>
      </c>
      <c r="D149" t="s">
        <v>3087</v>
      </c>
      <c r="E149" t="s">
        <v>2917</v>
      </c>
      <c r="F149" t="s">
        <v>2990</v>
      </c>
      <c r="G149" s="3" t="s">
        <v>1819</v>
      </c>
      <c r="H149" s="3" t="s">
        <v>957</v>
      </c>
      <c r="I149" t="s">
        <v>2249</v>
      </c>
      <c r="J149">
        <v>1865</v>
      </c>
      <c r="K149">
        <v>2010</v>
      </c>
      <c r="M149">
        <v>1979</v>
      </c>
      <c r="O149" t="s">
        <v>288</v>
      </c>
      <c r="Q149" t="s">
        <v>3119</v>
      </c>
      <c r="V149" t="s">
        <v>138</v>
      </c>
      <c r="W149" t="s">
        <v>41</v>
      </c>
    </row>
    <row r="150" spans="1:24">
      <c r="A150" s="73">
        <v>126</v>
      </c>
      <c r="B150" t="s">
        <v>3289</v>
      </c>
      <c r="D150" t="s">
        <v>3087</v>
      </c>
      <c r="E150" t="s">
        <v>2502</v>
      </c>
      <c r="F150" t="s">
        <v>2990</v>
      </c>
      <c r="G150" s="3" t="s">
        <v>2757</v>
      </c>
      <c r="H150" s="3" t="s">
        <v>621</v>
      </c>
      <c r="I150" t="s">
        <v>2250</v>
      </c>
      <c r="J150">
        <v>1903</v>
      </c>
      <c r="K150">
        <v>1984</v>
      </c>
      <c r="L150" t="s">
        <v>958</v>
      </c>
      <c r="M150">
        <v>1979</v>
      </c>
      <c r="O150" t="s">
        <v>288</v>
      </c>
      <c r="Q150" t="s">
        <v>3119</v>
      </c>
      <c r="V150" t="s">
        <v>3207</v>
      </c>
      <c r="W150" t="s">
        <v>2512</v>
      </c>
      <c r="X150" t="s">
        <v>1803</v>
      </c>
    </row>
    <row r="151" spans="1:24">
      <c r="A151" s="73">
        <v>127</v>
      </c>
      <c r="B151" t="s">
        <v>3289</v>
      </c>
      <c r="D151" t="s">
        <v>3087</v>
      </c>
      <c r="E151" t="s">
        <v>2917</v>
      </c>
      <c r="F151" t="s">
        <v>2990</v>
      </c>
      <c r="G151" s="3" t="s">
        <v>1819</v>
      </c>
      <c r="H151" s="3" t="s">
        <v>3198</v>
      </c>
      <c r="I151" t="s">
        <v>1820</v>
      </c>
      <c r="J151">
        <v>1847</v>
      </c>
      <c r="K151">
        <v>2005</v>
      </c>
      <c r="M151">
        <v>1990</v>
      </c>
      <c r="O151" t="s">
        <v>288</v>
      </c>
      <c r="Q151" t="s">
        <v>2924</v>
      </c>
      <c r="S151" t="s">
        <v>3211</v>
      </c>
      <c r="V151" t="s">
        <v>38</v>
      </c>
      <c r="W151" t="s">
        <v>1821</v>
      </c>
    </row>
    <row r="152" spans="1:24">
      <c r="A152" s="73">
        <v>128</v>
      </c>
      <c r="B152" t="s">
        <v>3289</v>
      </c>
      <c r="D152" t="s">
        <v>3087</v>
      </c>
      <c r="E152" t="s">
        <v>2502</v>
      </c>
      <c r="F152" t="s">
        <v>2990</v>
      </c>
      <c r="G152" s="3" t="s">
        <v>703</v>
      </c>
      <c r="H152" s="3" t="s">
        <v>950</v>
      </c>
      <c r="I152" t="s">
        <v>701</v>
      </c>
      <c r="J152">
        <v>1936</v>
      </c>
      <c r="K152">
        <v>2006</v>
      </c>
      <c r="M152">
        <v>2010</v>
      </c>
      <c r="Q152" t="s">
        <v>3119</v>
      </c>
      <c r="V152" t="s">
        <v>1741</v>
      </c>
      <c r="W152" t="s">
        <v>1742</v>
      </c>
      <c r="X152" t="s">
        <v>1803</v>
      </c>
    </row>
    <row r="153" spans="1:24">
      <c r="A153" s="73">
        <v>129</v>
      </c>
      <c r="B153" t="s">
        <v>3289</v>
      </c>
      <c r="D153" t="s">
        <v>3087</v>
      </c>
      <c r="E153" t="s">
        <v>2502</v>
      </c>
      <c r="F153" t="s">
        <v>2990</v>
      </c>
      <c r="G153" s="3" t="s">
        <v>703</v>
      </c>
      <c r="H153" s="3" t="s">
        <v>2601</v>
      </c>
      <c r="I153" t="s">
        <v>2251</v>
      </c>
      <c r="J153">
        <v>1851</v>
      </c>
      <c r="K153">
        <v>1966</v>
      </c>
      <c r="L153" t="s">
        <v>951</v>
      </c>
      <c r="M153">
        <v>1979</v>
      </c>
      <c r="O153" t="s">
        <v>460</v>
      </c>
      <c r="Q153" t="s">
        <v>3119</v>
      </c>
      <c r="R153" t="s">
        <v>1035</v>
      </c>
      <c r="W153" t="s">
        <v>2511</v>
      </c>
    </row>
    <row r="154" spans="1:24">
      <c r="A154" s="73">
        <v>130</v>
      </c>
      <c r="B154" t="s">
        <v>3289</v>
      </c>
      <c r="D154" t="s">
        <v>3087</v>
      </c>
      <c r="E154" t="s">
        <v>2917</v>
      </c>
      <c r="F154" t="s">
        <v>2990</v>
      </c>
      <c r="G154" s="3" t="s">
        <v>144</v>
      </c>
      <c r="H154" s="3" t="s">
        <v>2248</v>
      </c>
      <c r="I154" t="s">
        <v>1996</v>
      </c>
      <c r="J154">
        <v>1863</v>
      </c>
      <c r="K154">
        <v>1966</v>
      </c>
      <c r="L154" t="s">
        <v>264</v>
      </c>
      <c r="M154">
        <v>1993</v>
      </c>
      <c r="N154">
        <v>2011</v>
      </c>
      <c r="O154" t="s">
        <v>952</v>
      </c>
      <c r="Q154" t="s">
        <v>3119</v>
      </c>
      <c r="V154" t="s">
        <v>1143</v>
      </c>
      <c r="W154" t="s">
        <v>2513</v>
      </c>
    </row>
    <row r="155" spans="1:24">
      <c r="A155" s="73">
        <v>131</v>
      </c>
      <c r="B155" t="s">
        <v>3289</v>
      </c>
      <c r="D155" t="s">
        <v>3087</v>
      </c>
      <c r="E155" t="s">
        <v>2697</v>
      </c>
      <c r="F155" t="s">
        <v>2912</v>
      </c>
      <c r="G155" s="3" t="s">
        <v>953</v>
      </c>
      <c r="H155" s="3" t="s">
        <v>762</v>
      </c>
      <c r="I155" t="s">
        <v>615</v>
      </c>
      <c r="J155">
        <v>1866</v>
      </c>
      <c r="L155" t="s">
        <v>331</v>
      </c>
      <c r="M155">
        <v>1986</v>
      </c>
      <c r="O155" t="s">
        <v>288</v>
      </c>
      <c r="Q155" t="s">
        <v>2848</v>
      </c>
      <c r="W155" t="s">
        <v>2516</v>
      </c>
      <c r="X155" t="s">
        <v>1803</v>
      </c>
    </row>
    <row r="156" spans="1:24">
      <c r="A156" s="73">
        <v>132</v>
      </c>
      <c r="B156" t="s">
        <v>3289</v>
      </c>
      <c r="D156" t="s">
        <v>3087</v>
      </c>
      <c r="E156" t="s">
        <v>2726</v>
      </c>
      <c r="F156" t="s">
        <v>1201</v>
      </c>
      <c r="G156" s="3" t="s">
        <v>1494</v>
      </c>
      <c r="H156" s="3" t="s">
        <v>2908</v>
      </c>
      <c r="I156" t="s">
        <v>1002</v>
      </c>
      <c r="J156">
        <v>1906</v>
      </c>
      <c r="K156">
        <v>2010</v>
      </c>
      <c r="L156">
        <v>6</v>
      </c>
      <c r="M156">
        <v>1979</v>
      </c>
      <c r="O156" t="s">
        <v>288</v>
      </c>
      <c r="Q156" t="s">
        <v>2848</v>
      </c>
      <c r="W156" t="s">
        <v>2350</v>
      </c>
      <c r="X156" t="s">
        <v>1803</v>
      </c>
    </row>
    <row r="157" spans="1:24">
      <c r="A157" s="73">
        <v>133</v>
      </c>
      <c r="B157" t="s">
        <v>3289</v>
      </c>
      <c r="D157" t="s">
        <v>3087</v>
      </c>
      <c r="E157" t="s">
        <v>2726</v>
      </c>
      <c r="F157" t="s">
        <v>1201</v>
      </c>
      <c r="G157" s="3" t="s">
        <v>3246</v>
      </c>
      <c r="H157" s="3" t="s">
        <v>3016</v>
      </c>
      <c r="I157" t="s">
        <v>2022</v>
      </c>
      <c r="J157">
        <v>1914</v>
      </c>
      <c r="K157">
        <v>2009</v>
      </c>
      <c r="L157" t="s">
        <v>847</v>
      </c>
      <c r="M157">
        <v>1979</v>
      </c>
      <c r="O157" t="s">
        <v>288</v>
      </c>
      <c r="Q157" t="s">
        <v>3119</v>
      </c>
      <c r="V157" t="s">
        <v>2968</v>
      </c>
      <c r="W157" t="s">
        <v>2023</v>
      </c>
    </row>
    <row r="158" spans="1:24">
      <c r="A158" s="73">
        <v>133.1</v>
      </c>
      <c r="B158" t="s">
        <v>3289</v>
      </c>
      <c r="D158" t="s">
        <v>3087</v>
      </c>
      <c r="E158" t="s">
        <v>2726</v>
      </c>
      <c r="F158" t="s">
        <v>1201</v>
      </c>
      <c r="G158" s="3" t="s">
        <v>2514</v>
      </c>
      <c r="H158" s="3" t="s">
        <v>2515</v>
      </c>
      <c r="I158" t="s">
        <v>2042</v>
      </c>
      <c r="J158">
        <v>1843</v>
      </c>
      <c r="M158">
        <v>1991</v>
      </c>
      <c r="O158" t="s">
        <v>288</v>
      </c>
      <c r="Q158" t="s">
        <v>2848</v>
      </c>
      <c r="W158" t="s">
        <v>757</v>
      </c>
    </row>
    <row r="159" spans="1:24">
      <c r="A159" s="73">
        <v>134</v>
      </c>
      <c r="B159" t="s">
        <v>3289</v>
      </c>
      <c r="D159" t="s">
        <v>3087</v>
      </c>
      <c r="E159" t="s">
        <v>2726</v>
      </c>
      <c r="F159" t="s">
        <v>1201</v>
      </c>
      <c r="G159" s="3" t="s">
        <v>1566</v>
      </c>
      <c r="H159" s="3" t="s">
        <v>1567</v>
      </c>
      <c r="I159" t="s">
        <v>2209</v>
      </c>
      <c r="J159">
        <v>1953</v>
      </c>
      <c r="K159">
        <v>2006</v>
      </c>
      <c r="L159" t="s">
        <v>1045</v>
      </c>
      <c r="M159">
        <v>1979</v>
      </c>
      <c r="O159" t="s">
        <v>288</v>
      </c>
      <c r="Q159" t="s">
        <v>3119</v>
      </c>
      <c r="W159" t="s">
        <v>3175</v>
      </c>
      <c r="X159" t="s">
        <v>1803</v>
      </c>
    </row>
    <row r="160" spans="1:24">
      <c r="A160" s="73">
        <v>135</v>
      </c>
      <c r="B160" t="s">
        <v>3289</v>
      </c>
      <c r="D160" t="s">
        <v>3087</v>
      </c>
      <c r="E160" t="s">
        <v>2726</v>
      </c>
      <c r="F160" t="s">
        <v>441</v>
      </c>
      <c r="G160" s="3" t="s">
        <v>3066</v>
      </c>
      <c r="H160" s="3" t="s">
        <v>2965</v>
      </c>
      <c r="I160" t="s">
        <v>2327</v>
      </c>
      <c r="J160">
        <v>1957</v>
      </c>
      <c r="K160" t="s">
        <v>1803</v>
      </c>
      <c r="M160">
        <v>1985</v>
      </c>
      <c r="O160" t="s">
        <v>288</v>
      </c>
      <c r="Q160" t="s">
        <v>3119</v>
      </c>
      <c r="V160" t="s">
        <v>2328</v>
      </c>
      <c r="W160" t="s">
        <v>2296</v>
      </c>
    </row>
    <row r="161" spans="1:25">
      <c r="A161" s="73">
        <v>136</v>
      </c>
      <c r="B161" t="s">
        <v>3289</v>
      </c>
      <c r="D161" t="s">
        <v>3087</v>
      </c>
      <c r="E161" t="s">
        <v>2726</v>
      </c>
      <c r="F161" t="s">
        <v>441</v>
      </c>
      <c r="G161" s="3" t="s">
        <v>3065</v>
      </c>
      <c r="H161" s="3" t="s">
        <v>2984</v>
      </c>
      <c r="I161" t="s">
        <v>800</v>
      </c>
      <c r="J161">
        <v>1776</v>
      </c>
      <c r="K161">
        <v>2006</v>
      </c>
      <c r="M161">
        <v>1985</v>
      </c>
      <c r="O161" t="s">
        <v>288</v>
      </c>
      <c r="Q161" t="s">
        <v>2848</v>
      </c>
      <c r="V161" t="s">
        <v>3166</v>
      </c>
      <c r="W161" t="s">
        <v>2825</v>
      </c>
    </row>
    <row r="162" spans="1:25">
      <c r="A162" s="73">
        <v>137</v>
      </c>
      <c r="B162" t="s">
        <v>3289</v>
      </c>
      <c r="D162" t="s">
        <v>3087</v>
      </c>
      <c r="E162" t="s">
        <v>3039</v>
      </c>
      <c r="F162" t="s">
        <v>3015</v>
      </c>
      <c r="G162" s="3" t="s">
        <v>237</v>
      </c>
      <c r="H162" s="3" t="s">
        <v>238</v>
      </c>
      <c r="I162" t="s">
        <v>2024</v>
      </c>
      <c r="J162">
        <v>1923</v>
      </c>
      <c r="K162">
        <v>2006</v>
      </c>
      <c r="M162">
        <v>1979</v>
      </c>
      <c r="O162" t="s">
        <v>288</v>
      </c>
      <c r="Q162" t="s">
        <v>3119</v>
      </c>
      <c r="W162" t="s">
        <v>2725</v>
      </c>
    </row>
    <row r="163" spans="1:25">
      <c r="A163" s="73">
        <v>138</v>
      </c>
      <c r="B163" t="s">
        <v>3289</v>
      </c>
      <c r="D163" t="s">
        <v>3087</v>
      </c>
      <c r="E163" t="s">
        <v>3039</v>
      </c>
      <c r="F163" t="s">
        <v>3015</v>
      </c>
      <c r="G163" s="3" t="s">
        <v>798</v>
      </c>
      <c r="H163" s="3" t="s">
        <v>1187</v>
      </c>
      <c r="I163" t="s">
        <v>799</v>
      </c>
      <c r="J163">
        <v>1844</v>
      </c>
      <c r="K163">
        <v>2006</v>
      </c>
      <c r="M163">
        <v>1985</v>
      </c>
      <c r="O163" t="s">
        <v>288</v>
      </c>
      <c r="Q163" t="s">
        <v>2848</v>
      </c>
      <c r="W163" t="s">
        <v>2294</v>
      </c>
    </row>
    <row r="164" spans="1:25">
      <c r="A164" s="73">
        <v>139</v>
      </c>
      <c r="B164" t="s">
        <v>3289</v>
      </c>
      <c r="D164" t="s">
        <v>3087</v>
      </c>
      <c r="E164" t="s">
        <v>2726</v>
      </c>
      <c r="F164" t="s">
        <v>914</v>
      </c>
      <c r="G164" s="3" t="s">
        <v>1123</v>
      </c>
      <c r="H164" s="3" t="s">
        <v>322</v>
      </c>
      <c r="I164" t="s">
        <v>1709</v>
      </c>
      <c r="J164">
        <v>1961</v>
      </c>
      <c r="K164">
        <v>2006</v>
      </c>
      <c r="M164">
        <v>1977</v>
      </c>
      <c r="O164" t="s">
        <v>288</v>
      </c>
      <c r="Q164" t="s">
        <v>2848</v>
      </c>
      <c r="W164" t="s">
        <v>2294</v>
      </c>
    </row>
    <row r="165" spans="1:25">
      <c r="A165" s="73">
        <v>139.1</v>
      </c>
      <c r="B165" t="s">
        <v>3289</v>
      </c>
      <c r="D165" t="s">
        <v>3087</v>
      </c>
      <c r="E165" t="s">
        <v>986</v>
      </c>
      <c r="F165" t="s">
        <v>1204</v>
      </c>
      <c r="G165" s="3" t="s">
        <v>2345</v>
      </c>
      <c r="H165" s="3" t="s">
        <v>2346</v>
      </c>
      <c r="I165" t="s">
        <v>2001</v>
      </c>
      <c r="J165">
        <v>1904</v>
      </c>
      <c r="M165">
        <v>1985</v>
      </c>
      <c r="Q165" t="s">
        <v>3119</v>
      </c>
      <c r="W165" t="s">
        <v>757</v>
      </c>
    </row>
    <row r="166" spans="1:25">
      <c r="A166" s="73">
        <v>139.19999999999999</v>
      </c>
      <c r="B166" t="s">
        <v>3289</v>
      </c>
      <c r="D166" t="s">
        <v>3087</v>
      </c>
      <c r="E166" t="s">
        <v>986</v>
      </c>
      <c r="F166" t="s">
        <v>2605</v>
      </c>
      <c r="G166" s="3" t="s">
        <v>2606</v>
      </c>
      <c r="H166" s="3" t="s">
        <v>2607</v>
      </c>
      <c r="I166" t="s">
        <v>2241</v>
      </c>
      <c r="J166">
        <v>1901</v>
      </c>
      <c r="K166">
        <v>1966</v>
      </c>
      <c r="O166" t="s">
        <v>921</v>
      </c>
      <c r="Q166" t="s">
        <v>3119</v>
      </c>
      <c r="W166" t="s">
        <v>922</v>
      </c>
    </row>
    <row r="167" spans="1:25">
      <c r="A167" s="73">
        <v>140</v>
      </c>
      <c r="B167" t="s">
        <v>3289</v>
      </c>
      <c r="D167" t="s">
        <v>3087</v>
      </c>
      <c r="E167" t="s">
        <v>986</v>
      </c>
      <c r="F167" t="s">
        <v>704</v>
      </c>
      <c r="G167" s="3" t="s">
        <v>820</v>
      </c>
      <c r="H167" s="3" t="s">
        <v>558</v>
      </c>
      <c r="I167" t="s">
        <v>600</v>
      </c>
      <c r="J167">
        <v>1767</v>
      </c>
      <c r="K167">
        <v>2006</v>
      </c>
      <c r="O167" t="s">
        <v>288</v>
      </c>
      <c r="Q167" t="s">
        <v>2848</v>
      </c>
      <c r="S167" t="s">
        <v>3209</v>
      </c>
      <c r="V167" t="s">
        <v>3167</v>
      </c>
      <c r="W167" t="s">
        <v>2144</v>
      </c>
    </row>
    <row r="168" spans="1:25">
      <c r="A168" s="73">
        <v>140.1</v>
      </c>
      <c r="B168" t="s">
        <v>3289</v>
      </c>
      <c r="D168" t="s">
        <v>3087</v>
      </c>
      <c r="E168" t="s">
        <v>2502</v>
      </c>
      <c r="F168" t="s">
        <v>188</v>
      </c>
      <c r="G168" s="3" t="s">
        <v>2347</v>
      </c>
      <c r="H168" s="3" t="s">
        <v>1113</v>
      </c>
      <c r="I168" t="s">
        <v>1945</v>
      </c>
      <c r="J168">
        <v>1901</v>
      </c>
      <c r="M168">
        <v>1986</v>
      </c>
      <c r="Q168" t="s">
        <v>3119</v>
      </c>
      <c r="W168" t="s">
        <v>757</v>
      </c>
    </row>
    <row r="169" spans="1:25">
      <c r="A169" s="73">
        <v>140.19999999999999</v>
      </c>
      <c r="B169" t="s">
        <v>3289</v>
      </c>
      <c r="D169" t="s">
        <v>3087</v>
      </c>
      <c r="E169" t="s">
        <v>2502</v>
      </c>
      <c r="F169" t="s">
        <v>188</v>
      </c>
      <c r="G169" s="3" t="s">
        <v>2347</v>
      </c>
      <c r="H169" s="3" t="s">
        <v>3318</v>
      </c>
      <c r="I169" t="s">
        <v>2246</v>
      </c>
      <c r="J169">
        <v>1938</v>
      </c>
      <c r="M169">
        <v>1985</v>
      </c>
      <c r="Q169" t="s">
        <v>3119</v>
      </c>
      <c r="W169" t="s">
        <v>757</v>
      </c>
    </row>
    <row r="170" spans="1:25">
      <c r="A170" s="73">
        <v>141</v>
      </c>
      <c r="B170" t="s">
        <v>3289</v>
      </c>
      <c r="D170" t="s">
        <v>3087</v>
      </c>
      <c r="E170" t="s">
        <v>2502</v>
      </c>
      <c r="F170" t="s">
        <v>3177</v>
      </c>
      <c r="G170" s="3" t="s">
        <v>559</v>
      </c>
      <c r="H170" s="3" t="s">
        <v>1634</v>
      </c>
      <c r="I170" t="s">
        <v>817</v>
      </c>
      <c r="J170">
        <v>1780</v>
      </c>
      <c r="K170">
        <v>2006</v>
      </c>
      <c r="M170">
        <v>1942</v>
      </c>
      <c r="O170" t="s">
        <v>288</v>
      </c>
      <c r="Q170" t="s">
        <v>3119</v>
      </c>
      <c r="V170" t="s">
        <v>2728</v>
      </c>
      <c r="W170" t="s">
        <v>3451</v>
      </c>
      <c r="X170" t="s">
        <v>1803</v>
      </c>
    </row>
    <row r="171" spans="1:25">
      <c r="A171" s="73">
        <v>141.1</v>
      </c>
      <c r="B171" t="s">
        <v>3289</v>
      </c>
      <c r="D171" t="s">
        <v>3087</v>
      </c>
      <c r="E171" t="s">
        <v>2502</v>
      </c>
      <c r="F171" t="s">
        <v>2764</v>
      </c>
      <c r="G171" s="3" t="s">
        <v>3027</v>
      </c>
      <c r="H171" s="3" t="s">
        <v>3333</v>
      </c>
      <c r="I171" t="s">
        <v>3272</v>
      </c>
      <c r="J171">
        <v>1867</v>
      </c>
      <c r="K171">
        <v>1976</v>
      </c>
      <c r="Q171" t="s">
        <v>2924</v>
      </c>
      <c r="W171" t="s">
        <v>922</v>
      </c>
    </row>
    <row r="172" spans="1:25">
      <c r="A172" s="73">
        <v>142</v>
      </c>
      <c r="B172" t="s">
        <v>3289</v>
      </c>
      <c r="D172" t="s">
        <v>3087</v>
      </c>
      <c r="E172" t="s">
        <v>2909</v>
      </c>
      <c r="F172" t="s">
        <v>3177</v>
      </c>
      <c r="G172" s="3" t="s">
        <v>3178</v>
      </c>
      <c r="H172" s="3" t="s">
        <v>3179</v>
      </c>
      <c r="I172" t="s">
        <v>1941</v>
      </c>
      <c r="J172">
        <v>1897</v>
      </c>
      <c r="K172">
        <v>2010</v>
      </c>
      <c r="L172" t="s">
        <v>501</v>
      </c>
      <c r="Q172" t="s">
        <v>3119</v>
      </c>
      <c r="W172" t="s">
        <v>1135</v>
      </c>
      <c r="X172" t="s">
        <v>1803</v>
      </c>
      <c r="Y172" t="s">
        <v>1803</v>
      </c>
    </row>
    <row r="173" spans="1:25">
      <c r="A173" s="73">
        <v>143</v>
      </c>
      <c r="B173" t="s">
        <v>3289</v>
      </c>
      <c r="D173" t="s">
        <v>3087</v>
      </c>
      <c r="E173" t="s">
        <v>2909</v>
      </c>
      <c r="F173" t="s">
        <v>3313</v>
      </c>
      <c r="G173" s="3" t="s">
        <v>3314</v>
      </c>
      <c r="H173" s="3" t="s">
        <v>2446</v>
      </c>
      <c r="I173" t="s">
        <v>701</v>
      </c>
      <c r="J173">
        <v>1936</v>
      </c>
      <c r="K173">
        <v>2006</v>
      </c>
      <c r="M173">
        <v>1977</v>
      </c>
      <c r="O173" t="s">
        <v>288</v>
      </c>
      <c r="Q173" t="s">
        <v>2848</v>
      </c>
      <c r="W173" t="s">
        <v>2517</v>
      </c>
    </row>
    <row r="174" spans="1:25">
      <c r="A174" s="73">
        <v>144</v>
      </c>
      <c r="B174" t="s">
        <v>3289</v>
      </c>
      <c r="D174" t="s">
        <v>3087</v>
      </c>
      <c r="E174" t="s">
        <v>2909</v>
      </c>
      <c r="F174" t="s">
        <v>3313</v>
      </c>
      <c r="G174" s="3" t="s">
        <v>3314</v>
      </c>
      <c r="H174" s="3" t="s">
        <v>860</v>
      </c>
      <c r="I174" t="s">
        <v>2212</v>
      </c>
      <c r="J174">
        <v>1979</v>
      </c>
      <c r="K174">
        <v>2006</v>
      </c>
      <c r="O174" t="s">
        <v>288</v>
      </c>
      <c r="Q174" t="s">
        <v>2848</v>
      </c>
      <c r="W174" t="s">
        <v>2144</v>
      </c>
    </row>
    <row r="175" spans="1:25">
      <c r="A175" s="73">
        <v>144.1</v>
      </c>
      <c r="B175" t="s">
        <v>3289</v>
      </c>
      <c r="D175" t="s">
        <v>3087</v>
      </c>
      <c r="E175" t="s">
        <v>2909</v>
      </c>
      <c r="F175" t="s">
        <v>3313</v>
      </c>
      <c r="G175" s="3" t="s">
        <v>3314</v>
      </c>
      <c r="H175" s="3" t="s">
        <v>2373</v>
      </c>
      <c r="I175" t="s">
        <v>701</v>
      </c>
      <c r="J175">
        <v>1936</v>
      </c>
      <c r="M175">
        <v>1985</v>
      </c>
      <c r="Q175" t="s">
        <v>3119</v>
      </c>
      <c r="W175" t="s">
        <v>757</v>
      </c>
    </row>
    <row r="176" spans="1:25">
      <c r="A176" s="73">
        <v>145</v>
      </c>
      <c r="B176" t="s">
        <v>3289</v>
      </c>
      <c r="D176" t="s">
        <v>3087</v>
      </c>
      <c r="E176" t="s">
        <v>2909</v>
      </c>
      <c r="F176" t="s">
        <v>3313</v>
      </c>
      <c r="G176" s="3" t="s">
        <v>3314</v>
      </c>
      <c r="H176" s="3" t="s">
        <v>2872</v>
      </c>
      <c r="I176" t="s">
        <v>817</v>
      </c>
      <c r="J176">
        <v>1780</v>
      </c>
      <c r="K176">
        <v>1967</v>
      </c>
      <c r="M176">
        <v>1991</v>
      </c>
      <c r="Q176" t="s">
        <v>2924</v>
      </c>
      <c r="W176" t="s">
        <v>2773</v>
      </c>
    </row>
    <row r="177" spans="1:25">
      <c r="A177" s="73">
        <v>146</v>
      </c>
      <c r="B177" t="s">
        <v>3289</v>
      </c>
      <c r="D177" t="s">
        <v>3087</v>
      </c>
      <c r="E177" t="s">
        <v>2909</v>
      </c>
      <c r="F177" t="s">
        <v>3313</v>
      </c>
      <c r="G177" s="3" t="s">
        <v>3314</v>
      </c>
      <c r="H177" s="3" t="s">
        <v>2554</v>
      </c>
      <c r="I177" t="s">
        <v>701</v>
      </c>
      <c r="J177">
        <v>1936</v>
      </c>
      <c r="M177">
        <v>1979</v>
      </c>
      <c r="O177" t="s">
        <v>288</v>
      </c>
      <c r="Q177" t="s">
        <v>3119</v>
      </c>
      <c r="W177" t="s">
        <v>2822</v>
      </c>
    </row>
    <row r="178" spans="1:25">
      <c r="A178" s="73">
        <v>147</v>
      </c>
      <c r="B178" t="s">
        <v>3289</v>
      </c>
      <c r="D178" t="s">
        <v>3087</v>
      </c>
      <c r="E178" t="s">
        <v>2909</v>
      </c>
      <c r="F178" t="s">
        <v>3313</v>
      </c>
      <c r="G178" s="3" t="s">
        <v>3314</v>
      </c>
      <c r="H178" s="3" t="s">
        <v>2896</v>
      </c>
      <c r="I178" t="s">
        <v>2212</v>
      </c>
      <c r="J178">
        <v>1979</v>
      </c>
      <c r="O178" t="s">
        <v>288</v>
      </c>
      <c r="Q178" t="s">
        <v>3119</v>
      </c>
      <c r="V178" t="s">
        <v>2796</v>
      </c>
      <c r="W178" t="s">
        <v>445</v>
      </c>
    </row>
    <row r="179" spans="1:25">
      <c r="A179" s="73">
        <v>148</v>
      </c>
      <c r="B179" t="s">
        <v>3289</v>
      </c>
      <c r="D179" t="s">
        <v>3087</v>
      </c>
      <c r="E179" t="s">
        <v>2909</v>
      </c>
      <c r="F179" t="s">
        <v>3313</v>
      </c>
      <c r="G179" s="3" t="s">
        <v>3180</v>
      </c>
      <c r="H179" s="3" t="s">
        <v>725</v>
      </c>
      <c r="I179" t="s">
        <v>2207</v>
      </c>
      <c r="J179">
        <v>1906</v>
      </c>
      <c r="K179">
        <v>1966</v>
      </c>
      <c r="L179" t="s">
        <v>331</v>
      </c>
      <c r="O179" t="s">
        <v>921</v>
      </c>
      <c r="Q179" t="s">
        <v>3119</v>
      </c>
      <c r="W179" t="s">
        <v>423</v>
      </c>
    </row>
    <row r="180" spans="1:25">
      <c r="A180" s="73">
        <v>148.1</v>
      </c>
      <c r="B180" t="s">
        <v>3289</v>
      </c>
      <c r="D180" t="s">
        <v>3087</v>
      </c>
      <c r="E180" t="s">
        <v>2909</v>
      </c>
      <c r="F180" t="s">
        <v>3313</v>
      </c>
      <c r="G180" s="3" t="s">
        <v>828</v>
      </c>
      <c r="H180" s="3" t="s">
        <v>2374</v>
      </c>
      <c r="I180" t="s">
        <v>1999</v>
      </c>
      <c r="J180">
        <v>1909</v>
      </c>
      <c r="M180">
        <v>1986</v>
      </c>
      <c r="Q180" t="s">
        <v>3119</v>
      </c>
      <c r="W180" t="s">
        <v>757</v>
      </c>
    </row>
    <row r="181" spans="1:25">
      <c r="A181" s="73">
        <v>149</v>
      </c>
      <c r="B181" t="s">
        <v>3289</v>
      </c>
      <c r="D181" t="s">
        <v>3087</v>
      </c>
      <c r="E181" t="s">
        <v>2909</v>
      </c>
      <c r="F181" t="s">
        <v>3313</v>
      </c>
      <c r="G181" s="3" t="s">
        <v>828</v>
      </c>
      <c r="H181" s="3" t="s">
        <v>337</v>
      </c>
      <c r="I181" t="s">
        <v>1002</v>
      </c>
      <c r="J181">
        <v>1906</v>
      </c>
      <c r="K181">
        <v>2010</v>
      </c>
      <c r="L181" t="s">
        <v>501</v>
      </c>
      <c r="Q181" t="s">
        <v>2848</v>
      </c>
      <c r="W181" t="s">
        <v>1135</v>
      </c>
      <c r="X181" t="s">
        <v>1803</v>
      </c>
      <c r="Y181" t="s">
        <v>1803</v>
      </c>
    </row>
    <row r="182" spans="1:25">
      <c r="A182" s="73">
        <v>150</v>
      </c>
      <c r="B182" t="s">
        <v>3289</v>
      </c>
      <c r="D182" t="s">
        <v>3087</v>
      </c>
      <c r="E182" t="s">
        <v>2909</v>
      </c>
      <c r="F182" t="s">
        <v>3313</v>
      </c>
      <c r="G182" s="3" t="s">
        <v>1025</v>
      </c>
      <c r="H182" s="3" t="s">
        <v>2126</v>
      </c>
      <c r="I182" t="s">
        <v>2127</v>
      </c>
      <c r="J182">
        <v>1843</v>
      </c>
      <c r="K182">
        <v>1967</v>
      </c>
      <c r="Q182" t="s">
        <v>3119</v>
      </c>
      <c r="W182" t="s">
        <v>502</v>
      </c>
      <c r="X182" t="s">
        <v>1803</v>
      </c>
    </row>
    <row r="183" spans="1:25">
      <c r="A183" s="73">
        <v>151</v>
      </c>
      <c r="B183" t="s">
        <v>3289</v>
      </c>
      <c r="D183" t="s">
        <v>3087</v>
      </c>
      <c r="E183" t="s">
        <v>2909</v>
      </c>
      <c r="F183" t="s">
        <v>3313</v>
      </c>
      <c r="G183" s="3" t="s">
        <v>840</v>
      </c>
      <c r="H183" s="3" t="s">
        <v>160</v>
      </c>
      <c r="I183" t="s">
        <v>832</v>
      </c>
      <c r="J183">
        <v>1979</v>
      </c>
      <c r="K183">
        <v>2006</v>
      </c>
      <c r="O183" t="s">
        <v>288</v>
      </c>
      <c r="Q183" t="s">
        <v>2848</v>
      </c>
      <c r="W183" t="s">
        <v>2144</v>
      </c>
    </row>
    <row r="184" spans="1:25">
      <c r="A184" s="73">
        <v>152</v>
      </c>
      <c r="B184" t="s">
        <v>3289</v>
      </c>
      <c r="D184" t="s">
        <v>3087</v>
      </c>
      <c r="E184" t="s">
        <v>2909</v>
      </c>
      <c r="F184" t="s">
        <v>3313</v>
      </c>
      <c r="G184" s="3" t="s">
        <v>840</v>
      </c>
      <c r="H184" s="3" t="s">
        <v>161</v>
      </c>
      <c r="I184" t="s">
        <v>1852</v>
      </c>
      <c r="J184">
        <v>1936</v>
      </c>
      <c r="M184">
        <v>1979</v>
      </c>
      <c r="O184" t="s">
        <v>288</v>
      </c>
      <c r="Q184" t="s">
        <v>3119</v>
      </c>
      <c r="W184" t="s">
        <v>2822</v>
      </c>
    </row>
    <row r="185" spans="1:25">
      <c r="A185" s="73">
        <v>153</v>
      </c>
      <c r="B185" t="s">
        <v>3289</v>
      </c>
      <c r="D185" t="s">
        <v>3087</v>
      </c>
      <c r="E185" t="s">
        <v>2909</v>
      </c>
      <c r="F185" t="s">
        <v>3313</v>
      </c>
      <c r="G185" s="3" t="s">
        <v>3002</v>
      </c>
      <c r="H185" s="3" t="s">
        <v>2741</v>
      </c>
      <c r="I185" t="s">
        <v>1674</v>
      </c>
      <c r="J185">
        <v>1959</v>
      </c>
      <c r="M185">
        <v>1977</v>
      </c>
      <c r="O185" t="s">
        <v>288</v>
      </c>
      <c r="Q185" t="s">
        <v>2924</v>
      </c>
      <c r="R185" t="s">
        <v>3343</v>
      </c>
      <c r="V185" t="s">
        <v>2873</v>
      </c>
      <c r="W185" t="s">
        <v>1675</v>
      </c>
    </row>
    <row r="186" spans="1:25">
      <c r="A186" s="73">
        <v>153.1</v>
      </c>
      <c r="B186" t="s">
        <v>3289</v>
      </c>
      <c r="D186" t="s">
        <v>3087</v>
      </c>
      <c r="E186" t="s">
        <v>2909</v>
      </c>
      <c r="F186" t="s">
        <v>3313</v>
      </c>
      <c r="G186" s="3" t="s">
        <v>1635</v>
      </c>
      <c r="H186" s="3" t="s">
        <v>2375</v>
      </c>
      <c r="I186" t="s">
        <v>1842</v>
      </c>
      <c r="J186">
        <v>1879</v>
      </c>
      <c r="M186">
        <v>1985</v>
      </c>
      <c r="Q186" t="s">
        <v>2924</v>
      </c>
      <c r="W186" t="s">
        <v>757</v>
      </c>
    </row>
    <row r="187" spans="1:25">
      <c r="A187" s="73">
        <v>154</v>
      </c>
      <c r="B187" t="s">
        <v>3289</v>
      </c>
      <c r="D187" t="s">
        <v>3087</v>
      </c>
      <c r="E187" t="s">
        <v>2909</v>
      </c>
      <c r="F187" t="s">
        <v>3313</v>
      </c>
      <c r="G187" s="3" t="s">
        <v>1635</v>
      </c>
      <c r="H187" s="3" t="s">
        <v>1636</v>
      </c>
      <c r="I187" t="s">
        <v>2213</v>
      </c>
      <c r="J187">
        <v>1977</v>
      </c>
      <c r="K187">
        <v>2010</v>
      </c>
      <c r="O187" t="s">
        <v>288</v>
      </c>
      <c r="Q187" t="s">
        <v>2848</v>
      </c>
      <c r="W187" t="s">
        <v>1135</v>
      </c>
      <c r="X187" t="s">
        <v>1803</v>
      </c>
      <c r="Y187" t="s">
        <v>1803</v>
      </c>
    </row>
    <row r="188" spans="1:25">
      <c r="A188" s="73">
        <v>155</v>
      </c>
      <c r="B188" t="s">
        <v>3289</v>
      </c>
      <c r="D188" t="s">
        <v>3087</v>
      </c>
      <c r="E188" t="s">
        <v>2909</v>
      </c>
      <c r="F188" t="s">
        <v>3326</v>
      </c>
      <c r="G188" s="3" t="s">
        <v>339</v>
      </c>
      <c r="H188" s="3" t="s">
        <v>340</v>
      </c>
      <c r="I188" t="s">
        <v>2108</v>
      </c>
      <c r="J188">
        <v>1855</v>
      </c>
      <c r="K188">
        <v>2010</v>
      </c>
      <c r="L188">
        <v>22</v>
      </c>
      <c r="Q188" t="s">
        <v>3119</v>
      </c>
      <c r="V188" t="s">
        <v>321</v>
      </c>
      <c r="W188" t="s">
        <v>1135</v>
      </c>
      <c r="X188" t="s">
        <v>1803</v>
      </c>
      <c r="Y188" t="s">
        <v>1803</v>
      </c>
    </row>
    <row r="189" spans="1:25">
      <c r="A189" s="73">
        <v>156</v>
      </c>
      <c r="B189" t="s">
        <v>3289</v>
      </c>
      <c r="D189" t="s">
        <v>3087</v>
      </c>
      <c r="E189" t="s">
        <v>2909</v>
      </c>
      <c r="F189" t="s">
        <v>3326</v>
      </c>
      <c r="G189" s="3" t="s">
        <v>2865</v>
      </c>
      <c r="H189" s="3" t="s">
        <v>3044</v>
      </c>
      <c r="I189" t="s">
        <v>2214</v>
      </c>
      <c r="J189">
        <v>1855</v>
      </c>
      <c r="K189">
        <v>1966</v>
      </c>
      <c r="L189" t="s">
        <v>341</v>
      </c>
      <c r="M189">
        <v>1979</v>
      </c>
      <c r="O189" t="s">
        <v>460</v>
      </c>
      <c r="Q189" t="s">
        <v>2848</v>
      </c>
      <c r="W189" t="s">
        <v>2772</v>
      </c>
      <c r="X189" t="s">
        <v>1803</v>
      </c>
    </row>
    <row r="190" spans="1:25">
      <c r="A190" s="73">
        <v>157</v>
      </c>
      <c r="B190" t="s">
        <v>3289</v>
      </c>
      <c r="D190" t="s">
        <v>3087</v>
      </c>
      <c r="E190" t="s">
        <v>2909</v>
      </c>
      <c r="F190" t="s">
        <v>3326</v>
      </c>
      <c r="G190" s="3" t="s">
        <v>3046</v>
      </c>
      <c r="H190" s="3" t="s">
        <v>2841</v>
      </c>
      <c r="I190" t="s">
        <v>2215</v>
      </c>
      <c r="J190">
        <v>1910</v>
      </c>
      <c r="K190">
        <v>2010</v>
      </c>
      <c r="Q190" t="s">
        <v>3119</v>
      </c>
      <c r="V190" t="s">
        <v>451</v>
      </c>
      <c r="W190" t="s">
        <v>981</v>
      </c>
      <c r="X190" t="s">
        <v>1803</v>
      </c>
    </row>
    <row r="191" spans="1:25">
      <c r="A191" s="73">
        <v>158</v>
      </c>
      <c r="B191" t="s">
        <v>3289</v>
      </c>
      <c r="D191" t="s">
        <v>3087</v>
      </c>
      <c r="E191" t="s">
        <v>2909</v>
      </c>
      <c r="F191" t="s">
        <v>3326</v>
      </c>
      <c r="G191" s="3" t="s">
        <v>3046</v>
      </c>
      <c r="H191" s="3" t="s">
        <v>3206</v>
      </c>
      <c r="I191" t="s">
        <v>600</v>
      </c>
      <c r="J191">
        <v>1767</v>
      </c>
      <c r="K191">
        <v>2006</v>
      </c>
      <c r="L191" t="s">
        <v>488</v>
      </c>
      <c r="Q191" t="s">
        <v>3119</v>
      </c>
      <c r="W191" t="s">
        <v>981</v>
      </c>
      <c r="X191" t="s">
        <v>1803</v>
      </c>
    </row>
    <row r="192" spans="1:25">
      <c r="A192" s="73">
        <v>159</v>
      </c>
      <c r="B192" t="s">
        <v>3289</v>
      </c>
      <c r="D192" t="s">
        <v>3087</v>
      </c>
      <c r="E192" t="s">
        <v>2909</v>
      </c>
      <c r="F192" t="s">
        <v>3326</v>
      </c>
      <c r="G192" s="3" t="s">
        <v>1851</v>
      </c>
      <c r="H192" s="3" t="s">
        <v>3045</v>
      </c>
      <c r="I192" t="s">
        <v>1945</v>
      </c>
      <c r="J192">
        <v>1901</v>
      </c>
      <c r="K192">
        <v>2010</v>
      </c>
      <c r="M192">
        <v>1979</v>
      </c>
      <c r="Q192" t="s">
        <v>3119</v>
      </c>
      <c r="W192" t="s">
        <v>2350</v>
      </c>
      <c r="X192" t="s">
        <v>1803</v>
      </c>
      <c r="Y192" t="s">
        <v>1803</v>
      </c>
    </row>
    <row r="193" spans="1:25">
      <c r="A193" s="73">
        <v>160</v>
      </c>
      <c r="B193" t="s">
        <v>3289</v>
      </c>
      <c r="D193" t="s">
        <v>3087</v>
      </c>
      <c r="E193" t="s">
        <v>2909</v>
      </c>
      <c r="F193" t="s">
        <v>3326</v>
      </c>
      <c r="G193" s="3" t="s">
        <v>342</v>
      </c>
      <c r="H193" s="3" t="s">
        <v>343</v>
      </c>
      <c r="I193" t="s">
        <v>1480</v>
      </c>
      <c r="J193">
        <v>1758</v>
      </c>
      <c r="K193">
        <v>1966</v>
      </c>
      <c r="O193" t="s">
        <v>921</v>
      </c>
      <c r="Q193" t="s">
        <v>3119</v>
      </c>
      <c r="V193" t="s">
        <v>3307</v>
      </c>
      <c r="W193" t="s">
        <v>423</v>
      </c>
    </row>
    <row r="194" spans="1:25">
      <c r="A194" s="73">
        <v>161</v>
      </c>
      <c r="B194" t="s">
        <v>3289</v>
      </c>
      <c r="D194" t="s">
        <v>3087</v>
      </c>
      <c r="E194" t="s">
        <v>2909</v>
      </c>
      <c r="F194" t="s">
        <v>3326</v>
      </c>
      <c r="G194" s="3" t="s">
        <v>2543</v>
      </c>
      <c r="H194" s="3" t="s">
        <v>644</v>
      </c>
      <c r="I194" t="s">
        <v>2014</v>
      </c>
      <c r="J194">
        <v>1993</v>
      </c>
      <c r="K194">
        <v>1966</v>
      </c>
      <c r="O194" t="s">
        <v>288</v>
      </c>
      <c r="Q194" t="s">
        <v>3119</v>
      </c>
      <c r="V194" t="s">
        <v>3307</v>
      </c>
      <c r="W194" t="s">
        <v>922</v>
      </c>
    </row>
    <row r="195" spans="1:25">
      <c r="A195" s="73">
        <v>162</v>
      </c>
      <c r="B195" t="s">
        <v>3289</v>
      </c>
      <c r="D195" t="s">
        <v>3087</v>
      </c>
      <c r="E195" t="s">
        <v>2909</v>
      </c>
      <c r="F195" t="s">
        <v>3326</v>
      </c>
      <c r="G195" s="3" t="s">
        <v>3295</v>
      </c>
      <c r="H195" s="3" t="s">
        <v>2556</v>
      </c>
      <c r="I195" t="s">
        <v>1709</v>
      </c>
      <c r="J195">
        <v>1961</v>
      </c>
      <c r="K195">
        <v>2006</v>
      </c>
      <c r="O195" t="s">
        <v>288</v>
      </c>
      <c r="Q195" t="s">
        <v>3119</v>
      </c>
      <c r="V195" t="s">
        <v>2368</v>
      </c>
      <c r="W195" t="s">
        <v>981</v>
      </c>
    </row>
    <row r="196" spans="1:25">
      <c r="A196" s="73">
        <v>162.1</v>
      </c>
      <c r="B196" t="s">
        <v>3289</v>
      </c>
      <c r="D196" t="s">
        <v>3087</v>
      </c>
      <c r="E196" t="s">
        <v>3393</v>
      </c>
      <c r="F196" t="s">
        <v>1196</v>
      </c>
      <c r="G196" s="3" t="s">
        <v>2876</v>
      </c>
      <c r="H196" s="3" t="s">
        <v>1949</v>
      </c>
      <c r="I196" t="s">
        <v>1945</v>
      </c>
      <c r="J196">
        <v>1901</v>
      </c>
      <c r="M196">
        <v>1993</v>
      </c>
      <c r="Q196" t="s">
        <v>3119</v>
      </c>
      <c r="W196" t="s">
        <v>570</v>
      </c>
    </row>
    <row r="197" spans="1:25">
      <c r="A197" s="73">
        <v>163</v>
      </c>
      <c r="B197" t="s">
        <v>3289</v>
      </c>
      <c r="D197" t="s">
        <v>3087</v>
      </c>
      <c r="E197" t="s">
        <v>3393</v>
      </c>
      <c r="F197" t="s">
        <v>1196</v>
      </c>
      <c r="G197" s="3" t="s">
        <v>2876</v>
      </c>
      <c r="H197" s="3" t="s">
        <v>459</v>
      </c>
      <c r="I197" t="s">
        <v>615</v>
      </c>
      <c r="J197">
        <v>1866</v>
      </c>
      <c r="K197">
        <v>2010</v>
      </c>
      <c r="M197">
        <v>1979</v>
      </c>
      <c r="O197" t="s">
        <v>460</v>
      </c>
      <c r="Q197" t="s">
        <v>3119</v>
      </c>
      <c r="V197" t="s">
        <v>1198</v>
      </c>
      <c r="W197" t="s">
        <v>344</v>
      </c>
      <c r="X197" t="s">
        <v>1803</v>
      </c>
    </row>
    <row r="198" spans="1:25">
      <c r="A198" s="73">
        <v>165</v>
      </c>
      <c r="B198" t="s">
        <v>3289</v>
      </c>
      <c r="D198" t="s">
        <v>3087</v>
      </c>
      <c r="E198" t="s">
        <v>3393</v>
      </c>
      <c r="F198" t="s">
        <v>1196</v>
      </c>
      <c r="G198" s="3" t="s">
        <v>1649</v>
      </c>
      <c r="H198" s="3" t="s">
        <v>3070</v>
      </c>
      <c r="I198" t="s">
        <v>1816</v>
      </c>
      <c r="J198">
        <v>1883</v>
      </c>
      <c r="K198">
        <v>2009</v>
      </c>
      <c r="M198">
        <v>1991</v>
      </c>
      <c r="O198" t="s">
        <v>288</v>
      </c>
      <c r="Q198" t="s">
        <v>2924</v>
      </c>
      <c r="V198" t="s">
        <v>39</v>
      </c>
      <c r="W198" t="s">
        <v>2827</v>
      </c>
    </row>
    <row r="199" spans="1:25">
      <c r="A199" s="73">
        <v>166</v>
      </c>
      <c r="B199" t="s">
        <v>3289</v>
      </c>
      <c r="D199" t="s">
        <v>3087</v>
      </c>
      <c r="E199" t="s">
        <v>3393</v>
      </c>
      <c r="F199" t="s">
        <v>1196</v>
      </c>
      <c r="G199" s="3" t="s">
        <v>2590</v>
      </c>
      <c r="H199" s="3" t="s">
        <v>2903</v>
      </c>
      <c r="I199" t="s">
        <v>1002</v>
      </c>
      <c r="J199">
        <v>1906</v>
      </c>
      <c r="K199">
        <v>1967</v>
      </c>
      <c r="O199" t="s">
        <v>3341</v>
      </c>
      <c r="Q199" t="s">
        <v>3119</v>
      </c>
      <c r="V199" t="s">
        <v>3199</v>
      </c>
      <c r="W199" t="s">
        <v>3200</v>
      </c>
    </row>
    <row r="200" spans="1:25">
      <c r="A200" s="73">
        <v>167</v>
      </c>
      <c r="B200" t="s">
        <v>3289</v>
      </c>
      <c r="D200" t="s">
        <v>3087</v>
      </c>
      <c r="E200" t="s">
        <v>3393</v>
      </c>
      <c r="F200" t="s">
        <v>1196</v>
      </c>
      <c r="G200" s="3" t="s">
        <v>345</v>
      </c>
      <c r="H200" s="3" t="s">
        <v>346</v>
      </c>
      <c r="I200" t="s">
        <v>2015</v>
      </c>
      <c r="J200">
        <v>1905</v>
      </c>
      <c r="K200">
        <v>1966</v>
      </c>
      <c r="O200" t="s">
        <v>921</v>
      </c>
      <c r="Q200" t="s">
        <v>2848</v>
      </c>
      <c r="W200" t="s">
        <v>922</v>
      </c>
    </row>
    <row r="201" spans="1:25">
      <c r="A201" s="73">
        <v>168</v>
      </c>
      <c r="B201" t="s">
        <v>3289</v>
      </c>
      <c r="D201" t="s">
        <v>3087</v>
      </c>
      <c r="E201" t="s">
        <v>3393</v>
      </c>
      <c r="F201" t="s">
        <v>1196</v>
      </c>
      <c r="G201" s="3" t="s">
        <v>1940</v>
      </c>
      <c r="H201" s="3" t="s">
        <v>347</v>
      </c>
      <c r="I201" t="s">
        <v>2016</v>
      </c>
      <c r="J201">
        <v>1905</v>
      </c>
      <c r="K201">
        <v>1966</v>
      </c>
      <c r="O201" t="s">
        <v>921</v>
      </c>
      <c r="Q201" t="s">
        <v>3119</v>
      </c>
      <c r="V201" t="s">
        <v>376</v>
      </c>
      <c r="W201" t="s">
        <v>922</v>
      </c>
    </row>
    <row r="202" spans="1:25">
      <c r="A202" s="73">
        <v>169</v>
      </c>
      <c r="B202" t="s">
        <v>3289</v>
      </c>
      <c r="D202" t="s">
        <v>3087</v>
      </c>
      <c r="E202" t="s">
        <v>3393</v>
      </c>
      <c r="F202" t="s">
        <v>1196</v>
      </c>
      <c r="G202" s="3" t="s">
        <v>525</v>
      </c>
      <c r="H202" s="3" t="s">
        <v>526</v>
      </c>
      <c r="I202" t="s">
        <v>2016</v>
      </c>
      <c r="J202">
        <v>1905</v>
      </c>
      <c r="K202">
        <v>1966</v>
      </c>
      <c r="L202" t="s">
        <v>501</v>
      </c>
      <c r="O202" t="s">
        <v>921</v>
      </c>
      <c r="Q202" t="s">
        <v>3119</v>
      </c>
      <c r="W202" t="s">
        <v>502</v>
      </c>
      <c r="X202" t="s">
        <v>1803</v>
      </c>
    </row>
    <row r="203" spans="1:25">
      <c r="A203" s="73">
        <v>170</v>
      </c>
      <c r="B203" t="s">
        <v>3289</v>
      </c>
      <c r="D203" t="s">
        <v>3087</v>
      </c>
      <c r="E203" t="s">
        <v>3393</v>
      </c>
      <c r="F203" t="s">
        <v>1196</v>
      </c>
      <c r="G203" s="3" t="s">
        <v>711</v>
      </c>
      <c r="H203" s="3" t="s">
        <v>3204</v>
      </c>
      <c r="I203" t="s">
        <v>2241</v>
      </c>
      <c r="J203">
        <v>1901</v>
      </c>
      <c r="K203">
        <v>2010</v>
      </c>
      <c r="L203" t="s">
        <v>3090</v>
      </c>
      <c r="Q203" t="s">
        <v>3119</v>
      </c>
      <c r="W203" t="s">
        <v>1135</v>
      </c>
      <c r="X203" t="s">
        <v>1803</v>
      </c>
      <c r="Y203" t="s">
        <v>1803</v>
      </c>
    </row>
    <row r="204" spans="1:25">
      <c r="A204" s="73">
        <v>170.1</v>
      </c>
      <c r="B204" t="s">
        <v>3289</v>
      </c>
      <c r="D204" t="s">
        <v>3087</v>
      </c>
      <c r="E204" t="s">
        <v>3393</v>
      </c>
      <c r="F204" t="s">
        <v>1196</v>
      </c>
      <c r="G204" s="3" t="s">
        <v>711</v>
      </c>
      <c r="H204" s="3" t="s">
        <v>1643</v>
      </c>
      <c r="I204" t="s">
        <v>1644</v>
      </c>
      <c r="J204">
        <v>1767</v>
      </c>
      <c r="M204">
        <v>1993</v>
      </c>
      <c r="Q204" t="s">
        <v>2924</v>
      </c>
      <c r="W204" t="s">
        <v>570</v>
      </c>
    </row>
    <row r="205" spans="1:25">
      <c r="A205" s="73">
        <v>171</v>
      </c>
      <c r="B205" t="s">
        <v>3289</v>
      </c>
      <c r="D205" t="s">
        <v>3087</v>
      </c>
      <c r="E205" t="s">
        <v>3393</v>
      </c>
      <c r="F205" t="s">
        <v>1739</v>
      </c>
      <c r="G205" s="3" t="s">
        <v>2955</v>
      </c>
      <c r="H205" s="3" t="s">
        <v>2958</v>
      </c>
      <c r="I205" t="s">
        <v>3272</v>
      </c>
      <c r="J205">
        <v>1867</v>
      </c>
      <c r="K205">
        <v>2006</v>
      </c>
      <c r="O205" t="s">
        <v>288</v>
      </c>
      <c r="Q205" t="s">
        <v>2848</v>
      </c>
      <c r="W205" t="s">
        <v>2144</v>
      </c>
    </row>
    <row r="206" spans="1:25">
      <c r="A206" s="73">
        <v>172</v>
      </c>
      <c r="B206" t="s">
        <v>3289</v>
      </c>
      <c r="D206" t="s">
        <v>3087</v>
      </c>
      <c r="E206" t="s">
        <v>3393</v>
      </c>
      <c r="F206" t="s">
        <v>1739</v>
      </c>
      <c r="G206" s="3" t="s">
        <v>1005</v>
      </c>
      <c r="H206" s="3" t="s">
        <v>3052</v>
      </c>
      <c r="I206" t="s">
        <v>1006</v>
      </c>
      <c r="J206">
        <v>1903</v>
      </c>
      <c r="K206">
        <v>2010</v>
      </c>
      <c r="L206" t="s">
        <v>501</v>
      </c>
      <c r="M206">
        <v>1977</v>
      </c>
      <c r="O206" t="s">
        <v>288</v>
      </c>
      <c r="Q206" t="s">
        <v>2848</v>
      </c>
      <c r="V206" t="s">
        <v>3053</v>
      </c>
      <c r="W206" t="s">
        <v>2516</v>
      </c>
      <c r="X206" t="s">
        <v>1803</v>
      </c>
    </row>
    <row r="207" spans="1:25">
      <c r="A207" s="73">
        <v>173</v>
      </c>
      <c r="B207" t="s">
        <v>3289</v>
      </c>
      <c r="D207" t="s">
        <v>3087</v>
      </c>
      <c r="E207" t="s">
        <v>3393</v>
      </c>
      <c r="F207" t="s">
        <v>1739</v>
      </c>
      <c r="G207" s="3" t="s">
        <v>2955</v>
      </c>
      <c r="H207" s="3" t="s">
        <v>774</v>
      </c>
      <c r="I207" t="s">
        <v>2207</v>
      </c>
      <c r="J207">
        <v>1906</v>
      </c>
      <c r="K207">
        <v>1966</v>
      </c>
      <c r="O207" t="s">
        <v>921</v>
      </c>
      <c r="Q207" t="s">
        <v>3119</v>
      </c>
      <c r="W207" t="s">
        <v>922</v>
      </c>
    </row>
    <row r="208" spans="1:25">
      <c r="A208" s="73">
        <v>173.1</v>
      </c>
      <c r="B208" t="s">
        <v>3289</v>
      </c>
      <c r="D208" t="s">
        <v>3087</v>
      </c>
      <c r="E208" t="s">
        <v>3393</v>
      </c>
      <c r="F208" t="s">
        <v>714</v>
      </c>
      <c r="G208" s="3" t="s">
        <v>2591</v>
      </c>
      <c r="H208" s="3" t="s">
        <v>2592</v>
      </c>
      <c r="I208" t="s">
        <v>1480</v>
      </c>
      <c r="J208">
        <v>1758</v>
      </c>
      <c r="K208">
        <v>1967</v>
      </c>
      <c r="O208" t="s">
        <v>921</v>
      </c>
      <c r="Q208" t="s">
        <v>2924</v>
      </c>
      <c r="W208" t="s">
        <v>922</v>
      </c>
    </row>
    <row r="209" spans="1:25">
      <c r="A209" s="73">
        <v>174</v>
      </c>
      <c r="B209" t="s">
        <v>3289</v>
      </c>
      <c r="D209" t="s">
        <v>3087</v>
      </c>
      <c r="E209" t="s">
        <v>3393</v>
      </c>
      <c r="F209" t="s">
        <v>714</v>
      </c>
      <c r="G209" s="3" t="s">
        <v>715</v>
      </c>
      <c r="H209" s="3" t="s">
        <v>731</v>
      </c>
      <c r="I209" t="s">
        <v>1945</v>
      </c>
      <c r="J209">
        <v>1901</v>
      </c>
      <c r="K209">
        <v>2010</v>
      </c>
      <c r="L209" t="s">
        <v>3090</v>
      </c>
      <c r="M209">
        <v>1993</v>
      </c>
      <c r="N209">
        <v>9</v>
      </c>
      <c r="Q209" t="s">
        <v>3119</v>
      </c>
      <c r="W209" t="s">
        <v>1943</v>
      </c>
      <c r="X209" t="s">
        <v>1803</v>
      </c>
      <c r="Y209" t="s">
        <v>1803</v>
      </c>
    </row>
    <row r="210" spans="1:25">
      <c r="A210" s="73">
        <v>175</v>
      </c>
      <c r="B210" t="s">
        <v>3289</v>
      </c>
      <c r="D210" t="s">
        <v>3087</v>
      </c>
      <c r="E210" t="s">
        <v>3393</v>
      </c>
      <c r="F210" t="s">
        <v>714</v>
      </c>
      <c r="G210" s="3" t="s">
        <v>732</v>
      </c>
      <c r="H210" s="3" t="s">
        <v>2554</v>
      </c>
      <c r="I210" t="s">
        <v>2017</v>
      </c>
      <c r="J210">
        <v>1912</v>
      </c>
      <c r="K210">
        <v>2010</v>
      </c>
      <c r="L210" t="s">
        <v>501</v>
      </c>
      <c r="Q210" t="s">
        <v>3119</v>
      </c>
      <c r="W210" t="s">
        <v>1135</v>
      </c>
      <c r="X210" t="s">
        <v>1803</v>
      </c>
      <c r="Y210" t="s">
        <v>1803</v>
      </c>
    </row>
    <row r="211" spans="1:25">
      <c r="A211" s="73">
        <v>175.1</v>
      </c>
      <c r="B211" t="s">
        <v>3289</v>
      </c>
      <c r="D211" t="s">
        <v>3087</v>
      </c>
      <c r="E211" t="s">
        <v>3393</v>
      </c>
      <c r="F211" t="s">
        <v>714</v>
      </c>
      <c r="G211" s="3" t="s">
        <v>2184</v>
      </c>
      <c r="H211" s="3" t="s">
        <v>2875</v>
      </c>
      <c r="I211" t="s">
        <v>1992</v>
      </c>
      <c r="J211">
        <v>1905</v>
      </c>
      <c r="M211">
        <v>1993</v>
      </c>
      <c r="Q211" t="s">
        <v>3119</v>
      </c>
      <c r="W211" t="s">
        <v>570</v>
      </c>
    </row>
    <row r="212" spans="1:25">
      <c r="A212" s="73">
        <v>176</v>
      </c>
      <c r="B212" t="s">
        <v>3289</v>
      </c>
      <c r="D212" t="s">
        <v>3087</v>
      </c>
      <c r="E212" t="s">
        <v>2502</v>
      </c>
      <c r="F212" t="s">
        <v>810</v>
      </c>
      <c r="G212" s="3" t="s">
        <v>3310</v>
      </c>
      <c r="H212" s="3" t="s">
        <v>3311</v>
      </c>
      <c r="I212" t="s">
        <v>2352</v>
      </c>
      <c r="J212">
        <v>1939</v>
      </c>
      <c r="K212">
        <v>2006</v>
      </c>
      <c r="O212" t="s">
        <v>288</v>
      </c>
      <c r="Q212" t="s">
        <v>3119</v>
      </c>
      <c r="W212" t="s">
        <v>2144</v>
      </c>
    </row>
    <row r="213" spans="1:25">
      <c r="A213" s="73">
        <v>177</v>
      </c>
      <c r="B213" t="s">
        <v>3289</v>
      </c>
      <c r="D213" t="s">
        <v>3087</v>
      </c>
      <c r="E213" t="s">
        <v>2929</v>
      </c>
      <c r="F213" t="s">
        <v>352</v>
      </c>
      <c r="G213" s="3" t="s">
        <v>3038</v>
      </c>
      <c r="H213" s="3" t="s">
        <v>3382</v>
      </c>
      <c r="I213" t="s">
        <v>2206</v>
      </c>
      <c r="J213">
        <v>1866</v>
      </c>
      <c r="K213">
        <v>2010</v>
      </c>
      <c r="L213" t="s">
        <v>135</v>
      </c>
      <c r="Q213" t="s">
        <v>2924</v>
      </c>
      <c r="V213" t="s">
        <v>3384</v>
      </c>
      <c r="W213" t="s">
        <v>1135</v>
      </c>
      <c r="X213" t="s">
        <v>1803</v>
      </c>
      <c r="Y213" t="s">
        <v>1803</v>
      </c>
    </row>
    <row r="214" spans="1:25">
      <c r="A214" s="73">
        <v>178</v>
      </c>
      <c r="B214" t="s">
        <v>3289</v>
      </c>
      <c r="D214" t="s">
        <v>3087</v>
      </c>
      <c r="E214" t="s">
        <v>2929</v>
      </c>
      <c r="F214" t="s">
        <v>352</v>
      </c>
      <c r="G214" s="3" t="s">
        <v>3038</v>
      </c>
      <c r="H214" s="3" t="s">
        <v>856</v>
      </c>
      <c r="I214" t="s">
        <v>2247</v>
      </c>
      <c r="J214">
        <v>1940</v>
      </c>
      <c r="K214">
        <v>2006</v>
      </c>
      <c r="M214">
        <v>1979</v>
      </c>
      <c r="O214" t="s">
        <v>288</v>
      </c>
      <c r="Q214" t="s">
        <v>3119</v>
      </c>
      <c r="V214" t="s">
        <v>2369</v>
      </c>
      <c r="W214" t="s">
        <v>2376</v>
      </c>
      <c r="X214" t="s">
        <v>1803</v>
      </c>
    </row>
    <row r="215" spans="1:25">
      <c r="A215" s="73">
        <v>179</v>
      </c>
      <c r="B215" t="s">
        <v>3289</v>
      </c>
      <c r="D215" t="s">
        <v>3087</v>
      </c>
      <c r="E215" t="s">
        <v>2929</v>
      </c>
      <c r="F215" t="s">
        <v>352</v>
      </c>
      <c r="G215" s="3" t="s">
        <v>911</v>
      </c>
      <c r="H215" s="3" t="s">
        <v>912</v>
      </c>
      <c r="I215" t="s">
        <v>1721</v>
      </c>
      <c r="J215">
        <v>1879</v>
      </c>
      <c r="K215">
        <v>2010</v>
      </c>
      <c r="L215">
        <v>22</v>
      </c>
      <c r="Q215" t="s">
        <v>2924</v>
      </c>
      <c r="S215" t="s">
        <v>3213</v>
      </c>
      <c r="W215" t="s">
        <v>1135</v>
      </c>
      <c r="X215" t="s">
        <v>1803</v>
      </c>
      <c r="Y215" t="s">
        <v>1803</v>
      </c>
    </row>
    <row r="216" spans="1:25">
      <c r="A216" s="73">
        <v>180</v>
      </c>
      <c r="B216" t="s">
        <v>3289</v>
      </c>
      <c r="D216" t="s">
        <v>3087</v>
      </c>
      <c r="E216" t="s">
        <v>2929</v>
      </c>
      <c r="F216" t="s">
        <v>352</v>
      </c>
      <c r="G216" s="3" t="s">
        <v>3228</v>
      </c>
      <c r="H216" s="3" t="s">
        <v>136</v>
      </c>
      <c r="I216" t="s">
        <v>1852</v>
      </c>
      <c r="J216">
        <v>1936</v>
      </c>
      <c r="K216">
        <v>2010</v>
      </c>
      <c r="Q216" t="s">
        <v>3119</v>
      </c>
      <c r="W216" t="s">
        <v>1135</v>
      </c>
      <c r="X216" t="s">
        <v>1803</v>
      </c>
      <c r="Y216" t="s">
        <v>1803</v>
      </c>
    </row>
    <row r="217" spans="1:25">
      <c r="A217" s="73">
        <v>181</v>
      </c>
      <c r="B217" t="s">
        <v>3289</v>
      </c>
      <c r="D217" t="s">
        <v>3087</v>
      </c>
      <c r="E217" t="s">
        <v>2929</v>
      </c>
      <c r="F217" t="s">
        <v>352</v>
      </c>
      <c r="G217" s="3" t="s">
        <v>3228</v>
      </c>
      <c r="H217" s="3" t="s">
        <v>3229</v>
      </c>
      <c r="I217" t="s">
        <v>2116</v>
      </c>
      <c r="J217">
        <v>1927</v>
      </c>
      <c r="K217">
        <v>2006</v>
      </c>
      <c r="Q217" t="s">
        <v>3119</v>
      </c>
      <c r="W217" t="s">
        <v>981</v>
      </c>
      <c r="X217" t="s">
        <v>1803</v>
      </c>
    </row>
    <row r="218" spans="1:25">
      <c r="A218" s="73">
        <v>182</v>
      </c>
      <c r="B218" t="s">
        <v>3289</v>
      </c>
      <c r="D218" t="s">
        <v>3087</v>
      </c>
      <c r="E218" t="s">
        <v>2929</v>
      </c>
      <c r="F218" t="s">
        <v>352</v>
      </c>
      <c r="G218" s="3" t="s">
        <v>3228</v>
      </c>
      <c r="H218" s="3" t="s">
        <v>353</v>
      </c>
      <c r="I218" t="s">
        <v>1901</v>
      </c>
      <c r="J218">
        <v>1833</v>
      </c>
      <c r="K218">
        <v>2010</v>
      </c>
      <c r="Q218" t="s">
        <v>2924</v>
      </c>
      <c r="S218" t="s">
        <v>3211</v>
      </c>
      <c r="W218" t="s">
        <v>1135</v>
      </c>
      <c r="X218" t="s">
        <v>1803</v>
      </c>
      <c r="Y218" t="s">
        <v>1803</v>
      </c>
    </row>
    <row r="219" spans="1:25">
      <c r="A219" s="73">
        <v>183</v>
      </c>
      <c r="B219" t="s">
        <v>3289</v>
      </c>
      <c r="D219" t="s">
        <v>3087</v>
      </c>
      <c r="E219" t="s">
        <v>2929</v>
      </c>
      <c r="F219" t="s">
        <v>352</v>
      </c>
      <c r="G219" s="3" t="s">
        <v>3228</v>
      </c>
      <c r="H219" s="3" t="s">
        <v>3357</v>
      </c>
      <c r="I219" t="s">
        <v>1902</v>
      </c>
      <c r="J219">
        <v>1861</v>
      </c>
      <c r="K219">
        <v>2006</v>
      </c>
      <c r="O219" t="s">
        <v>288</v>
      </c>
      <c r="Q219" t="s">
        <v>2924</v>
      </c>
      <c r="S219" t="s">
        <v>3211</v>
      </c>
      <c r="W219" t="s">
        <v>981</v>
      </c>
      <c r="X219" t="s">
        <v>1803</v>
      </c>
    </row>
    <row r="220" spans="1:25">
      <c r="A220" s="73">
        <v>184</v>
      </c>
      <c r="B220" t="s">
        <v>3289</v>
      </c>
      <c r="D220" t="s">
        <v>3087</v>
      </c>
      <c r="E220" t="s">
        <v>2929</v>
      </c>
      <c r="F220" t="s">
        <v>352</v>
      </c>
      <c r="G220" s="3" t="s">
        <v>3170</v>
      </c>
      <c r="H220" s="3" t="s">
        <v>3171</v>
      </c>
      <c r="I220" t="s">
        <v>2019</v>
      </c>
      <c r="J220">
        <v>1802</v>
      </c>
      <c r="K220">
        <v>2006</v>
      </c>
      <c r="L220" t="s">
        <v>3090</v>
      </c>
      <c r="M220">
        <v>1974</v>
      </c>
      <c r="O220" t="s">
        <v>288</v>
      </c>
      <c r="Q220" t="s">
        <v>2924</v>
      </c>
      <c r="R220" t="s">
        <v>2640</v>
      </c>
      <c r="W220" t="s">
        <v>1863</v>
      </c>
      <c r="X220" t="s">
        <v>1803</v>
      </c>
      <c r="Y220" t="s">
        <v>1803</v>
      </c>
    </row>
    <row r="221" spans="1:25">
      <c r="A221" s="73">
        <v>185</v>
      </c>
      <c r="B221" t="s">
        <v>3289</v>
      </c>
      <c r="D221" t="s">
        <v>3087</v>
      </c>
      <c r="E221" t="s">
        <v>2929</v>
      </c>
      <c r="F221" t="s">
        <v>352</v>
      </c>
      <c r="G221" s="3" t="s">
        <v>3170</v>
      </c>
      <c r="H221" s="3" t="s">
        <v>2815</v>
      </c>
      <c r="I221" t="s">
        <v>2222</v>
      </c>
      <c r="J221">
        <v>1953</v>
      </c>
      <c r="M221">
        <v>1979</v>
      </c>
      <c r="O221" t="s">
        <v>288</v>
      </c>
      <c r="Q221" t="s">
        <v>3119</v>
      </c>
      <c r="R221" t="s">
        <v>3343</v>
      </c>
      <c r="W221" t="s">
        <v>2823</v>
      </c>
    </row>
    <row r="222" spans="1:25">
      <c r="A222" s="73">
        <v>186</v>
      </c>
      <c r="B222" t="s">
        <v>3289</v>
      </c>
      <c r="D222" t="s">
        <v>3087</v>
      </c>
      <c r="E222" t="s">
        <v>2929</v>
      </c>
      <c r="F222" t="s">
        <v>352</v>
      </c>
      <c r="G222" s="3" t="s">
        <v>3170</v>
      </c>
      <c r="H222" s="3" t="s">
        <v>621</v>
      </c>
      <c r="I222" t="s">
        <v>2223</v>
      </c>
      <c r="J222">
        <v>1934</v>
      </c>
      <c r="K222">
        <v>2010</v>
      </c>
      <c r="Q222" t="s">
        <v>2924</v>
      </c>
      <c r="S222" t="s">
        <v>3213</v>
      </c>
      <c r="W222" t="s">
        <v>1135</v>
      </c>
      <c r="X222" t="s">
        <v>1803</v>
      </c>
      <c r="Y222" t="s">
        <v>1803</v>
      </c>
    </row>
    <row r="223" spans="1:25">
      <c r="A223" s="73">
        <v>187</v>
      </c>
      <c r="B223" t="s">
        <v>3289</v>
      </c>
      <c r="D223" t="s">
        <v>3087</v>
      </c>
      <c r="E223" t="s">
        <v>2929</v>
      </c>
      <c r="F223" t="s">
        <v>352</v>
      </c>
      <c r="G223" s="3" t="s">
        <v>3170</v>
      </c>
      <c r="H223" s="3" t="s">
        <v>354</v>
      </c>
      <c r="I223" t="s">
        <v>2224</v>
      </c>
      <c r="J223">
        <v>1999</v>
      </c>
      <c r="K223">
        <v>2010</v>
      </c>
      <c r="M223">
        <v>2010</v>
      </c>
      <c r="Q223" t="s">
        <v>2924</v>
      </c>
      <c r="S223" t="s">
        <v>3211</v>
      </c>
      <c r="W223" t="s">
        <v>1135</v>
      </c>
      <c r="X223" t="s">
        <v>1803</v>
      </c>
      <c r="Y223" t="s">
        <v>1803</v>
      </c>
    </row>
    <row r="224" spans="1:25">
      <c r="A224" s="73">
        <v>188</v>
      </c>
      <c r="B224" t="s">
        <v>3289</v>
      </c>
      <c r="D224" t="s">
        <v>3087</v>
      </c>
      <c r="E224" t="s">
        <v>2929</v>
      </c>
      <c r="F224" t="s">
        <v>352</v>
      </c>
      <c r="G224" s="3" t="s">
        <v>2816</v>
      </c>
      <c r="H224" s="3" t="s">
        <v>2817</v>
      </c>
      <c r="I224" t="s">
        <v>3202</v>
      </c>
      <c r="J224">
        <v>1927</v>
      </c>
      <c r="K224">
        <v>2006</v>
      </c>
      <c r="O224" t="s">
        <v>288</v>
      </c>
      <c r="Q224" t="s">
        <v>2848</v>
      </c>
      <c r="V224" t="s">
        <v>2938</v>
      </c>
      <c r="W224" t="s">
        <v>2144</v>
      </c>
    </row>
    <row r="225" spans="1:25">
      <c r="A225" s="73">
        <v>189</v>
      </c>
      <c r="B225" t="s">
        <v>3289</v>
      </c>
      <c r="D225" t="s">
        <v>3087</v>
      </c>
      <c r="E225" t="s">
        <v>2929</v>
      </c>
      <c r="F225" t="s">
        <v>352</v>
      </c>
      <c r="G225" s="3" t="s">
        <v>2816</v>
      </c>
      <c r="H225" s="3" t="s">
        <v>2880</v>
      </c>
      <c r="I225" t="s">
        <v>3272</v>
      </c>
      <c r="J225">
        <v>1867</v>
      </c>
      <c r="K225">
        <v>2006</v>
      </c>
      <c r="O225" t="s">
        <v>288</v>
      </c>
      <c r="Q225" t="s">
        <v>2924</v>
      </c>
      <c r="S225" t="s">
        <v>3211</v>
      </c>
      <c r="W225" t="s">
        <v>2144</v>
      </c>
    </row>
    <row r="226" spans="1:25">
      <c r="A226" s="73">
        <v>190</v>
      </c>
      <c r="B226" t="s">
        <v>3289</v>
      </c>
      <c r="D226" t="s">
        <v>3087</v>
      </c>
      <c r="E226" t="s">
        <v>2929</v>
      </c>
      <c r="F226" t="s">
        <v>352</v>
      </c>
      <c r="G226" s="3" t="s">
        <v>2816</v>
      </c>
      <c r="H226" s="3" t="s">
        <v>161</v>
      </c>
      <c r="I226" t="s">
        <v>2225</v>
      </c>
      <c r="J226">
        <v>1985</v>
      </c>
      <c r="K226">
        <v>2006</v>
      </c>
      <c r="L226" t="s">
        <v>3090</v>
      </c>
      <c r="O226" t="s">
        <v>288</v>
      </c>
      <c r="Q226" t="s">
        <v>3119</v>
      </c>
      <c r="V226" t="s">
        <v>2939</v>
      </c>
      <c r="W226" t="s">
        <v>2940</v>
      </c>
      <c r="X226" t="s">
        <v>1803</v>
      </c>
    </row>
    <row r="227" spans="1:25">
      <c r="A227" s="73">
        <v>191</v>
      </c>
      <c r="B227" t="s">
        <v>3289</v>
      </c>
      <c r="D227" t="s">
        <v>3087</v>
      </c>
      <c r="E227" t="s">
        <v>2929</v>
      </c>
      <c r="F227" t="s">
        <v>352</v>
      </c>
      <c r="G227" s="3" t="s">
        <v>2777</v>
      </c>
      <c r="H227" s="3" t="s">
        <v>186</v>
      </c>
      <c r="I227" t="s">
        <v>1909</v>
      </c>
      <c r="J227">
        <v>1933</v>
      </c>
      <c r="K227">
        <v>2010</v>
      </c>
      <c r="Q227" t="s">
        <v>2924</v>
      </c>
      <c r="W227" t="s">
        <v>1135</v>
      </c>
      <c r="X227" t="s">
        <v>1803</v>
      </c>
    </row>
    <row r="228" spans="1:25">
      <c r="A228" s="73">
        <v>192</v>
      </c>
      <c r="B228" t="s">
        <v>3289</v>
      </c>
      <c r="D228" t="s">
        <v>3087</v>
      </c>
      <c r="E228" t="s">
        <v>2929</v>
      </c>
      <c r="F228" t="s">
        <v>352</v>
      </c>
      <c r="G228" s="3" t="s">
        <v>2777</v>
      </c>
      <c r="H228" s="3" t="s">
        <v>187</v>
      </c>
      <c r="I228" t="s">
        <v>3273</v>
      </c>
      <c r="J228">
        <v>1964</v>
      </c>
      <c r="K228">
        <v>2006</v>
      </c>
      <c r="M228">
        <v>1974</v>
      </c>
      <c r="O228" t="s">
        <v>288</v>
      </c>
      <c r="Q228" t="s">
        <v>2924</v>
      </c>
      <c r="R228" t="s">
        <v>2640</v>
      </c>
      <c r="S228" t="s">
        <v>3213</v>
      </c>
      <c r="W228" t="s">
        <v>1864</v>
      </c>
      <c r="X228" t="s">
        <v>1803</v>
      </c>
    </row>
    <row r="229" spans="1:25">
      <c r="A229" s="73">
        <v>193</v>
      </c>
      <c r="B229" t="s">
        <v>3289</v>
      </c>
      <c r="D229" t="s">
        <v>3087</v>
      </c>
      <c r="E229" t="s">
        <v>2929</v>
      </c>
      <c r="F229" t="s">
        <v>352</v>
      </c>
      <c r="G229" s="3" t="s">
        <v>2777</v>
      </c>
      <c r="H229" s="3" t="s">
        <v>1445</v>
      </c>
      <c r="I229" t="s">
        <v>1910</v>
      </c>
      <c r="J229">
        <v>1937</v>
      </c>
      <c r="K229">
        <v>2006</v>
      </c>
      <c r="O229" t="s">
        <v>288</v>
      </c>
      <c r="Q229" t="s">
        <v>2924</v>
      </c>
      <c r="S229" t="s">
        <v>3213</v>
      </c>
      <c r="W229" t="s">
        <v>1911</v>
      </c>
      <c r="X229" t="s">
        <v>1803</v>
      </c>
    </row>
    <row r="230" spans="1:25">
      <c r="A230" s="73">
        <v>194</v>
      </c>
      <c r="B230" t="s">
        <v>3289</v>
      </c>
      <c r="D230" t="s">
        <v>3087</v>
      </c>
      <c r="E230" t="s">
        <v>2929</v>
      </c>
      <c r="F230" t="s">
        <v>352</v>
      </c>
      <c r="G230" s="3" t="s">
        <v>246</v>
      </c>
      <c r="H230" s="3" t="s">
        <v>2446</v>
      </c>
      <c r="I230" t="s">
        <v>701</v>
      </c>
      <c r="J230">
        <v>1936</v>
      </c>
      <c r="K230">
        <v>2006</v>
      </c>
      <c r="M230">
        <v>1998</v>
      </c>
      <c r="O230" t="s">
        <v>288</v>
      </c>
      <c r="Q230" t="s">
        <v>3119</v>
      </c>
      <c r="W230" t="s">
        <v>1923</v>
      </c>
      <c r="X230" t="s">
        <v>1803</v>
      </c>
    </row>
    <row r="231" spans="1:25">
      <c r="A231" s="73">
        <v>195</v>
      </c>
      <c r="B231" t="s">
        <v>3289</v>
      </c>
      <c r="D231" t="s">
        <v>3087</v>
      </c>
      <c r="E231" t="s">
        <v>2929</v>
      </c>
      <c r="F231" t="s">
        <v>352</v>
      </c>
      <c r="G231" s="3" t="s">
        <v>246</v>
      </c>
      <c r="H231" s="3" t="s">
        <v>2945</v>
      </c>
      <c r="I231" t="s">
        <v>2226</v>
      </c>
      <c r="J231">
        <v>1863</v>
      </c>
      <c r="K231">
        <v>2006</v>
      </c>
      <c r="M231">
        <v>1977</v>
      </c>
      <c r="O231" t="s">
        <v>288</v>
      </c>
      <c r="Q231" t="s">
        <v>2848</v>
      </c>
      <c r="W231" t="s">
        <v>380</v>
      </c>
      <c r="X231" t="s">
        <v>1803</v>
      </c>
    </row>
    <row r="232" spans="1:25">
      <c r="A232" s="73">
        <v>196</v>
      </c>
      <c r="B232" t="s">
        <v>3289</v>
      </c>
      <c r="D232" t="s">
        <v>3087</v>
      </c>
      <c r="E232" t="s">
        <v>2929</v>
      </c>
      <c r="F232" t="s">
        <v>352</v>
      </c>
      <c r="G232" s="3" t="s">
        <v>2950</v>
      </c>
      <c r="H232" s="3" t="s">
        <v>2842</v>
      </c>
      <c r="I232" t="s">
        <v>2227</v>
      </c>
      <c r="J232">
        <v>1990</v>
      </c>
      <c r="K232">
        <v>2010</v>
      </c>
      <c r="L232" t="s">
        <v>501</v>
      </c>
      <c r="Q232" t="s">
        <v>2924</v>
      </c>
      <c r="V232" t="s">
        <v>1417</v>
      </c>
      <c r="W232" t="s">
        <v>1135</v>
      </c>
      <c r="X232" t="s">
        <v>1803</v>
      </c>
      <c r="Y232" t="s">
        <v>1803</v>
      </c>
    </row>
    <row r="233" spans="1:25">
      <c r="A233" s="73">
        <v>197</v>
      </c>
      <c r="B233" t="s">
        <v>3289</v>
      </c>
      <c r="D233" t="s">
        <v>3087</v>
      </c>
      <c r="E233" t="s">
        <v>2929</v>
      </c>
      <c r="F233" t="s">
        <v>352</v>
      </c>
      <c r="G233" s="3" t="s">
        <v>2950</v>
      </c>
      <c r="H233" s="3" t="s">
        <v>1678</v>
      </c>
      <c r="I233" t="s">
        <v>1859</v>
      </c>
      <c r="J233">
        <v>1897</v>
      </c>
      <c r="K233">
        <v>2006</v>
      </c>
      <c r="M233">
        <v>1977</v>
      </c>
      <c r="O233" t="s">
        <v>288</v>
      </c>
      <c r="Q233" t="s">
        <v>2924</v>
      </c>
      <c r="V233" t="s">
        <v>1141</v>
      </c>
      <c r="W233" t="s">
        <v>130</v>
      </c>
      <c r="X233" t="s">
        <v>1803</v>
      </c>
    </row>
    <row r="234" spans="1:25">
      <c r="A234" s="73">
        <v>198</v>
      </c>
      <c r="B234" t="s">
        <v>3289</v>
      </c>
      <c r="D234" t="s">
        <v>3087</v>
      </c>
      <c r="E234" t="s">
        <v>2929</v>
      </c>
      <c r="F234" t="s">
        <v>352</v>
      </c>
      <c r="G234" s="3" t="s">
        <v>2957</v>
      </c>
      <c r="H234" s="3" t="s">
        <v>249</v>
      </c>
      <c r="I234" t="s">
        <v>2022</v>
      </c>
      <c r="J234">
        <v>1914</v>
      </c>
      <c r="K234">
        <v>2010</v>
      </c>
      <c r="Q234" t="s">
        <v>3119</v>
      </c>
      <c r="W234" t="s">
        <v>1135</v>
      </c>
      <c r="X234" t="s">
        <v>1803</v>
      </c>
      <c r="Y234" t="s">
        <v>1803</v>
      </c>
    </row>
    <row r="235" spans="1:25">
      <c r="A235" s="73">
        <v>200</v>
      </c>
      <c r="B235" t="s">
        <v>3289</v>
      </c>
      <c r="D235" t="s">
        <v>3087</v>
      </c>
      <c r="E235" t="s">
        <v>2929</v>
      </c>
      <c r="F235" t="s">
        <v>352</v>
      </c>
      <c r="G235" s="3" t="s">
        <v>218</v>
      </c>
      <c r="H235" s="3" t="s">
        <v>471</v>
      </c>
      <c r="I235" t="s">
        <v>472</v>
      </c>
      <c r="J235">
        <v>1914</v>
      </c>
      <c r="K235">
        <v>2006</v>
      </c>
      <c r="O235" t="s">
        <v>288</v>
      </c>
      <c r="Q235" t="s">
        <v>2848</v>
      </c>
      <c r="V235" t="s">
        <v>3220</v>
      </c>
      <c r="W235" t="s">
        <v>981</v>
      </c>
      <c r="X235" t="s">
        <v>1803</v>
      </c>
    </row>
    <row r="236" spans="1:25">
      <c r="A236" s="73">
        <v>201</v>
      </c>
      <c r="B236" t="s">
        <v>3289</v>
      </c>
      <c r="D236" t="s">
        <v>3087</v>
      </c>
      <c r="E236" t="s">
        <v>2929</v>
      </c>
      <c r="F236" t="s">
        <v>352</v>
      </c>
      <c r="G236" s="3" t="s">
        <v>2708</v>
      </c>
      <c r="H236" s="3" t="s">
        <v>2709</v>
      </c>
      <c r="I236" t="s">
        <v>3221</v>
      </c>
      <c r="J236">
        <v>1954</v>
      </c>
      <c r="K236">
        <v>2006</v>
      </c>
      <c r="O236" t="s">
        <v>288</v>
      </c>
      <c r="Q236" t="s">
        <v>3119</v>
      </c>
      <c r="W236" t="s">
        <v>981</v>
      </c>
      <c r="X236" t="s">
        <v>1803</v>
      </c>
    </row>
    <row r="237" spans="1:25">
      <c r="A237" s="73">
        <v>201.1</v>
      </c>
      <c r="B237" t="s">
        <v>3289</v>
      </c>
      <c r="D237" t="s">
        <v>3087</v>
      </c>
      <c r="E237" t="s">
        <v>2929</v>
      </c>
      <c r="F237" t="s">
        <v>352</v>
      </c>
      <c r="G237" s="3" t="s">
        <v>2708</v>
      </c>
      <c r="H237" s="3" t="s">
        <v>2377</v>
      </c>
      <c r="I237" t="s">
        <v>800</v>
      </c>
      <c r="J237">
        <v>1776</v>
      </c>
      <c r="M237">
        <v>1985</v>
      </c>
      <c r="O237" t="s">
        <v>288</v>
      </c>
      <c r="Q237" t="s">
        <v>2924</v>
      </c>
      <c r="W237" t="s">
        <v>757</v>
      </c>
    </row>
    <row r="238" spans="1:25">
      <c r="A238" s="73">
        <v>202</v>
      </c>
      <c r="B238" t="s">
        <v>3289</v>
      </c>
      <c r="D238" t="s">
        <v>3087</v>
      </c>
      <c r="E238" t="s">
        <v>2929</v>
      </c>
      <c r="F238" t="s">
        <v>352</v>
      </c>
      <c r="G238" s="3" t="s">
        <v>1714</v>
      </c>
      <c r="H238" s="3" t="s">
        <v>2540</v>
      </c>
      <c r="I238" t="s">
        <v>2228</v>
      </c>
      <c r="J238">
        <v>1962</v>
      </c>
      <c r="K238">
        <v>2006</v>
      </c>
      <c r="O238" t="s">
        <v>288</v>
      </c>
      <c r="Q238" t="s">
        <v>3119</v>
      </c>
      <c r="W238" t="s">
        <v>2144</v>
      </c>
    </row>
    <row r="239" spans="1:25">
      <c r="A239" s="73">
        <v>203</v>
      </c>
      <c r="B239" t="s">
        <v>3289</v>
      </c>
      <c r="D239" t="s">
        <v>3087</v>
      </c>
      <c r="E239" t="s">
        <v>2929</v>
      </c>
      <c r="F239" t="s">
        <v>352</v>
      </c>
      <c r="G239" s="3" t="s">
        <v>1714</v>
      </c>
      <c r="H239" s="3" t="s">
        <v>2897</v>
      </c>
      <c r="I239" t="s">
        <v>1843</v>
      </c>
      <c r="J239">
        <v>1870</v>
      </c>
      <c r="K239">
        <v>2006</v>
      </c>
      <c r="M239">
        <v>1985</v>
      </c>
      <c r="O239" t="s">
        <v>288</v>
      </c>
      <c r="Q239" t="s">
        <v>2924</v>
      </c>
      <c r="W239" t="s">
        <v>2827</v>
      </c>
    </row>
    <row r="240" spans="1:25">
      <c r="A240" s="73">
        <v>204</v>
      </c>
      <c r="B240" t="s">
        <v>3289</v>
      </c>
      <c r="D240" t="s">
        <v>3087</v>
      </c>
      <c r="E240" t="s">
        <v>2929</v>
      </c>
      <c r="F240" t="s">
        <v>352</v>
      </c>
      <c r="G240" s="3" t="s">
        <v>1586</v>
      </c>
      <c r="H240" s="3" t="s">
        <v>2898</v>
      </c>
      <c r="I240" t="s">
        <v>2018</v>
      </c>
      <c r="J240">
        <v>1879</v>
      </c>
      <c r="K240">
        <v>2006</v>
      </c>
      <c r="M240">
        <v>1974</v>
      </c>
      <c r="O240" t="s">
        <v>288</v>
      </c>
      <c r="Q240" t="s">
        <v>2924</v>
      </c>
      <c r="R240" t="s">
        <v>2640</v>
      </c>
      <c r="W240" t="s">
        <v>2260</v>
      </c>
      <c r="X240" t="s">
        <v>1803</v>
      </c>
    </row>
    <row r="241" spans="1:25">
      <c r="A241" s="73">
        <v>206</v>
      </c>
      <c r="B241" t="s">
        <v>3289</v>
      </c>
      <c r="D241" t="s">
        <v>3087</v>
      </c>
      <c r="E241" t="s">
        <v>2909</v>
      </c>
      <c r="F241" t="s">
        <v>2764</v>
      </c>
      <c r="G241" s="3" t="s">
        <v>822</v>
      </c>
      <c r="H241" s="3" t="s">
        <v>219</v>
      </c>
      <c r="I241" t="s">
        <v>823</v>
      </c>
      <c r="J241">
        <v>1964</v>
      </c>
      <c r="K241">
        <v>2010</v>
      </c>
      <c r="L241" t="s">
        <v>3090</v>
      </c>
      <c r="O241" t="s">
        <v>622</v>
      </c>
      <c r="Q241" t="s">
        <v>2848</v>
      </c>
      <c r="S241" t="s">
        <v>3213</v>
      </c>
      <c r="W241" t="s">
        <v>1024</v>
      </c>
      <c r="X241" t="s">
        <v>1803</v>
      </c>
      <c r="Y241" t="s">
        <v>1803</v>
      </c>
    </row>
    <row r="242" spans="1:25">
      <c r="A242" s="73">
        <v>207</v>
      </c>
      <c r="B242" t="s">
        <v>3289</v>
      </c>
      <c r="D242" t="s">
        <v>3087</v>
      </c>
      <c r="E242" t="s">
        <v>2909</v>
      </c>
      <c r="F242" t="s">
        <v>2764</v>
      </c>
      <c r="G242" s="3" t="s">
        <v>3445</v>
      </c>
      <c r="H242" s="3" t="s">
        <v>2644</v>
      </c>
      <c r="I242" t="s">
        <v>3098</v>
      </c>
      <c r="J242">
        <v>1938</v>
      </c>
      <c r="K242">
        <v>2010</v>
      </c>
      <c r="L242" t="s">
        <v>501</v>
      </c>
      <c r="O242" t="s">
        <v>288</v>
      </c>
      <c r="Q242" t="s">
        <v>2848</v>
      </c>
      <c r="S242" t="s">
        <v>2848</v>
      </c>
      <c r="V242" t="s">
        <v>3444</v>
      </c>
      <c r="W242" t="s">
        <v>1135</v>
      </c>
      <c r="X242" t="s">
        <v>1803</v>
      </c>
      <c r="Y242" t="s">
        <v>1803</v>
      </c>
    </row>
    <row r="243" spans="1:25">
      <c r="A243" s="73">
        <v>208</v>
      </c>
      <c r="B243" t="s">
        <v>3289</v>
      </c>
      <c r="D243" t="s">
        <v>3087</v>
      </c>
      <c r="E243" t="s">
        <v>2909</v>
      </c>
      <c r="F243" t="s">
        <v>2764</v>
      </c>
      <c r="G243" s="3" t="s">
        <v>3445</v>
      </c>
      <c r="H243" s="3" t="s">
        <v>2832</v>
      </c>
      <c r="I243" t="s">
        <v>829</v>
      </c>
      <c r="J243">
        <v>1868</v>
      </c>
      <c r="K243">
        <v>2006</v>
      </c>
      <c r="Q243" t="s">
        <v>2848</v>
      </c>
      <c r="S243" t="s">
        <v>3211</v>
      </c>
      <c r="V243" t="s">
        <v>3444</v>
      </c>
      <c r="W243" t="s">
        <v>2144</v>
      </c>
    </row>
    <row r="244" spans="1:25">
      <c r="A244" s="73">
        <v>209</v>
      </c>
      <c r="B244" t="s">
        <v>3289</v>
      </c>
      <c r="D244" t="s">
        <v>3087</v>
      </c>
      <c r="E244" t="s">
        <v>2909</v>
      </c>
      <c r="F244" t="s">
        <v>2764</v>
      </c>
      <c r="G244" s="3" t="s">
        <v>3452</v>
      </c>
      <c r="H244" s="3" t="s">
        <v>1890</v>
      </c>
      <c r="I244" t="s">
        <v>2229</v>
      </c>
      <c r="J244">
        <v>1966</v>
      </c>
      <c r="K244">
        <v>2010</v>
      </c>
      <c r="L244" t="s">
        <v>501</v>
      </c>
      <c r="Q244" t="s">
        <v>2848</v>
      </c>
      <c r="S244" t="s">
        <v>3213</v>
      </c>
      <c r="W244" t="s">
        <v>1135</v>
      </c>
      <c r="X244" t="s">
        <v>1803</v>
      </c>
      <c r="Y244" t="s">
        <v>1803</v>
      </c>
    </row>
    <row r="245" spans="1:25">
      <c r="A245" s="73">
        <v>210</v>
      </c>
      <c r="B245" t="s">
        <v>3289</v>
      </c>
      <c r="D245" t="s">
        <v>3087</v>
      </c>
      <c r="E245" t="s">
        <v>2909</v>
      </c>
      <c r="F245" t="s">
        <v>2764</v>
      </c>
      <c r="G245" s="3" t="s">
        <v>3165</v>
      </c>
      <c r="H245" s="3" t="s">
        <v>3271</v>
      </c>
      <c r="I245" t="s">
        <v>2229</v>
      </c>
      <c r="J245">
        <v>1966</v>
      </c>
      <c r="K245">
        <v>2006</v>
      </c>
      <c r="L245" t="s">
        <v>3090</v>
      </c>
      <c r="Q245" t="s">
        <v>2924</v>
      </c>
      <c r="S245" t="s">
        <v>3213</v>
      </c>
      <c r="V245" t="s">
        <v>3089</v>
      </c>
      <c r="W245" t="s">
        <v>981</v>
      </c>
      <c r="X245" t="s">
        <v>1803</v>
      </c>
    </row>
    <row r="246" spans="1:25">
      <c r="A246" s="73">
        <v>211</v>
      </c>
      <c r="B246" t="s">
        <v>3289</v>
      </c>
      <c r="D246" t="s">
        <v>3087</v>
      </c>
      <c r="E246" t="s">
        <v>2909</v>
      </c>
      <c r="F246" t="s">
        <v>2764</v>
      </c>
      <c r="G246" s="3" t="s">
        <v>3165</v>
      </c>
      <c r="H246" s="3" t="s">
        <v>3331</v>
      </c>
      <c r="I246" t="s">
        <v>2230</v>
      </c>
      <c r="J246">
        <v>2001</v>
      </c>
      <c r="K246">
        <v>2010</v>
      </c>
      <c r="L246" t="s">
        <v>488</v>
      </c>
      <c r="Q246" t="s">
        <v>2848</v>
      </c>
      <c r="W246" t="s">
        <v>1135</v>
      </c>
      <c r="X246" t="s">
        <v>1803</v>
      </c>
      <c r="Y246" t="s">
        <v>1803</v>
      </c>
    </row>
    <row r="247" spans="1:25">
      <c r="A247" s="73">
        <v>212</v>
      </c>
      <c r="B247" t="s">
        <v>3289</v>
      </c>
      <c r="D247" t="s">
        <v>3087</v>
      </c>
      <c r="E247" t="s">
        <v>2909</v>
      </c>
      <c r="F247" t="s">
        <v>2764</v>
      </c>
      <c r="G247" s="3" t="s">
        <v>3023</v>
      </c>
      <c r="H247" s="3" t="s">
        <v>3318</v>
      </c>
      <c r="I247" t="s">
        <v>2231</v>
      </c>
      <c r="J247">
        <v>1966</v>
      </c>
      <c r="K247">
        <v>2010</v>
      </c>
      <c r="O247" t="s">
        <v>288</v>
      </c>
      <c r="Q247" t="s">
        <v>2848</v>
      </c>
      <c r="W247" t="s">
        <v>1135</v>
      </c>
      <c r="X247" t="s">
        <v>1803</v>
      </c>
      <c r="Y247" t="s">
        <v>1803</v>
      </c>
    </row>
    <row r="248" spans="1:25">
      <c r="A248" s="73">
        <v>213</v>
      </c>
      <c r="B248" t="s">
        <v>3289</v>
      </c>
      <c r="D248" t="s">
        <v>3087</v>
      </c>
      <c r="E248" t="s">
        <v>2909</v>
      </c>
      <c r="F248" t="s">
        <v>2764</v>
      </c>
      <c r="G248" s="3" t="s">
        <v>3023</v>
      </c>
      <c r="H248" s="3" t="s">
        <v>5</v>
      </c>
      <c r="I248" t="s">
        <v>2226</v>
      </c>
      <c r="J248">
        <v>1863</v>
      </c>
      <c r="K248">
        <v>2006</v>
      </c>
      <c r="O248" t="s">
        <v>288</v>
      </c>
      <c r="Q248" t="s">
        <v>3119</v>
      </c>
      <c r="W248" t="s">
        <v>2144</v>
      </c>
    </row>
    <row r="249" spans="1:25">
      <c r="A249" s="73">
        <v>214</v>
      </c>
      <c r="B249" t="s">
        <v>3289</v>
      </c>
      <c r="D249" t="s">
        <v>3087</v>
      </c>
      <c r="E249" t="s">
        <v>2909</v>
      </c>
      <c r="F249" t="s">
        <v>2764</v>
      </c>
      <c r="G249" s="3" t="s">
        <v>3023</v>
      </c>
      <c r="H249" s="3" t="s">
        <v>2707</v>
      </c>
      <c r="I249" t="s">
        <v>2353</v>
      </c>
      <c r="J249">
        <v>1995</v>
      </c>
      <c r="K249">
        <v>2006</v>
      </c>
      <c r="O249" t="s">
        <v>288</v>
      </c>
      <c r="Q249" t="s">
        <v>3119</v>
      </c>
      <c r="V249" t="s">
        <v>134</v>
      </c>
      <c r="W249" t="s">
        <v>2144</v>
      </c>
    </row>
    <row r="250" spans="1:25">
      <c r="A250" s="73">
        <v>215</v>
      </c>
      <c r="B250" t="s">
        <v>3289</v>
      </c>
      <c r="D250" t="s">
        <v>3087</v>
      </c>
      <c r="E250" t="s">
        <v>2909</v>
      </c>
      <c r="F250" t="s">
        <v>2764</v>
      </c>
      <c r="G250" s="3" t="s">
        <v>3027</v>
      </c>
      <c r="H250" s="3" t="s">
        <v>2542</v>
      </c>
      <c r="I250" t="s">
        <v>2232</v>
      </c>
      <c r="J250">
        <v>1908</v>
      </c>
      <c r="K250">
        <v>2006</v>
      </c>
      <c r="Q250" t="s">
        <v>3119</v>
      </c>
      <c r="W250" t="s">
        <v>2144</v>
      </c>
    </row>
    <row r="251" spans="1:25">
      <c r="A251" s="73">
        <v>216</v>
      </c>
      <c r="B251" t="s">
        <v>3289</v>
      </c>
      <c r="D251" t="s">
        <v>3087</v>
      </c>
      <c r="E251" t="s">
        <v>2909</v>
      </c>
      <c r="F251" t="s">
        <v>2764</v>
      </c>
      <c r="G251" s="3" t="s">
        <v>3027</v>
      </c>
      <c r="H251" s="3" t="s">
        <v>3171</v>
      </c>
      <c r="I251" t="s">
        <v>2233</v>
      </c>
      <c r="J251">
        <v>1843</v>
      </c>
      <c r="M251">
        <v>1977</v>
      </c>
      <c r="O251" t="s">
        <v>288</v>
      </c>
      <c r="Q251" t="s">
        <v>2924</v>
      </c>
      <c r="W251" t="s">
        <v>757</v>
      </c>
    </row>
    <row r="252" spans="1:25">
      <c r="A252" s="73">
        <v>217</v>
      </c>
      <c r="B252" t="s">
        <v>3289</v>
      </c>
      <c r="D252" t="s">
        <v>3087</v>
      </c>
      <c r="E252" t="s">
        <v>2909</v>
      </c>
      <c r="F252" t="s">
        <v>2764</v>
      </c>
      <c r="G252" s="3" t="s">
        <v>3027</v>
      </c>
      <c r="H252" s="3" t="s">
        <v>584</v>
      </c>
      <c r="I252" t="s">
        <v>2234</v>
      </c>
      <c r="J252">
        <v>1949</v>
      </c>
      <c r="K252">
        <v>2006</v>
      </c>
      <c r="M252">
        <v>2010</v>
      </c>
      <c r="Q252" t="s">
        <v>2848</v>
      </c>
      <c r="W252" t="s">
        <v>981</v>
      </c>
      <c r="X252" t="s">
        <v>1803</v>
      </c>
    </row>
    <row r="253" spans="1:25">
      <c r="A253" s="73">
        <v>218</v>
      </c>
      <c r="B253" t="s">
        <v>3289</v>
      </c>
      <c r="D253" t="s">
        <v>3087</v>
      </c>
      <c r="E253" t="s">
        <v>2909</v>
      </c>
      <c r="F253" t="s">
        <v>2764</v>
      </c>
      <c r="G253" s="3" t="s">
        <v>3027</v>
      </c>
      <c r="H253" s="3" t="s">
        <v>3333</v>
      </c>
      <c r="I253" t="s">
        <v>3272</v>
      </c>
      <c r="J253">
        <v>1867</v>
      </c>
      <c r="K253">
        <v>1966</v>
      </c>
      <c r="L253" t="s">
        <v>3334</v>
      </c>
      <c r="O253" t="s">
        <v>921</v>
      </c>
      <c r="Q253" t="s">
        <v>3119</v>
      </c>
      <c r="W253" t="s">
        <v>502</v>
      </c>
      <c r="X253" t="s">
        <v>1803</v>
      </c>
      <c r="Y253" t="s">
        <v>1803</v>
      </c>
    </row>
    <row r="254" spans="1:25">
      <c r="A254" s="73">
        <v>219</v>
      </c>
      <c r="B254" t="s">
        <v>3289</v>
      </c>
      <c r="D254" t="s">
        <v>3087</v>
      </c>
      <c r="E254" t="s">
        <v>2909</v>
      </c>
      <c r="F254" t="s">
        <v>2764</v>
      </c>
      <c r="G254" s="3" t="s">
        <v>3336</v>
      </c>
      <c r="H254" s="3" t="s">
        <v>3337</v>
      </c>
      <c r="I254" t="s">
        <v>2185</v>
      </c>
      <c r="J254">
        <v>1938</v>
      </c>
      <c r="K254">
        <v>2010</v>
      </c>
      <c r="L254" t="s">
        <v>488</v>
      </c>
      <c r="Q254" t="s">
        <v>3119</v>
      </c>
      <c r="W254" t="s">
        <v>1135</v>
      </c>
      <c r="X254" t="s">
        <v>1803</v>
      </c>
      <c r="Y254" t="s">
        <v>1803</v>
      </c>
    </row>
    <row r="255" spans="1:25">
      <c r="A255" s="73">
        <v>220</v>
      </c>
      <c r="B255" t="s">
        <v>3289</v>
      </c>
      <c r="D255" t="s">
        <v>3087</v>
      </c>
      <c r="E255" t="s">
        <v>3039</v>
      </c>
      <c r="F255" t="s">
        <v>3040</v>
      </c>
      <c r="G255" s="3" t="s">
        <v>2874</v>
      </c>
      <c r="H255" s="3" t="s">
        <v>2875</v>
      </c>
      <c r="I255" t="s">
        <v>2303</v>
      </c>
      <c r="J255">
        <v>1944</v>
      </c>
      <c r="K255">
        <v>2006</v>
      </c>
      <c r="O255" t="s">
        <v>288</v>
      </c>
      <c r="Q255" t="s">
        <v>3119</v>
      </c>
      <c r="W255" t="s">
        <v>2144</v>
      </c>
    </row>
    <row r="256" spans="1:25">
      <c r="A256" s="73">
        <v>221</v>
      </c>
      <c r="B256" t="s">
        <v>3289</v>
      </c>
      <c r="D256" t="s">
        <v>3087</v>
      </c>
      <c r="E256" t="s">
        <v>3039</v>
      </c>
      <c r="F256" t="s">
        <v>3040</v>
      </c>
      <c r="G256" s="3" t="s">
        <v>3405</v>
      </c>
      <c r="H256" s="3" t="s">
        <v>3406</v>
      </c>
      <c r="I256" t="s">
        <v>2033</v>
      </c>
      <c r="J256">
        <v>1980</v>
      </c>
      <c r="K256">
        <v>2010</v>
      </c>
      <c r="L256" t="s">
        <v>501</v>
      </c>
      <c r="Q256" t="s">
        <v>2848</v>
      </c>
      <c r="V256" t="s">
        <v>2964</v>
      </c>
      <c r="W256" t="s">
        <v>1135</v>
      </c>
      <c r="X256" t="s">
        <v>1803</v>
      </c>
      <c r="Y256" t="s">
        <v>1803</v>
      </c>
    </row>
    <row r="257" spans="1:25">
      <c r="A257" s="73">
        <v>222</v>
      </c>
      <c r="B257" t="s">
        <v>3289</v>
      </c>
      <c r="D257" t="s">
        <v>3087</v>
      </c>
      <c r="E257" t="s">
        <v>3039</v>
      </c>
      <c r="F257" t="s">
        <v>3040</v>
      </c>
      <c r="G257" s="3" t="s">
        <v>778</v>
      </c>
      <c r="H257" s="3" t="s">
        <v>779</v>
      </c>
      <c r="I257" t="s">
        <v>1945</v>
      </c>
      <c r="J257">
        <v>1901</v>
      </c>
      <c r="K257">
        <v>2006</v>
      </c>
      <c r="L257">
        <v>20</v>
      </c>
      <c r="M257">
        <v>1991</v>
      </c>
      <c r="O257" t="s">
        <v>288</v>
      </c>
      <c r="Q257" t="s">
        <v>3119</v>
      </c>
      <c r="W257" t="s">
        <v>2742</v>
      </c>
      <c r="X257" t="s">
        <v>1803</v>
      </c>
    </row>
    <row r="258" spans="1:25">
      <c r="A258" s="73">
        <v>223</v>
      </c>
      <c r="B258" t="s">
        <v>3289</v>
      </c>
      <c r="D258" t="s">
        <v>3087</v>
      </c>
      <c r="E258" t="s">
        <v>3039</v>
      </c>
      <c r="F258" t="s">
        <v>3040</v>
      </c>
      <c r="G258" s="3" t="s">
        <v>3191</v>
      </c>
      <c r="H258" s="3" t="s">
        <v>3400</v>
      </c>
      <c r="I258" t="s">
        <v>833</v>
      </c>
      <c r="J258">
        <v>1865</v>
      </c>
      <c r="K258">
        <v>2006</v>
      </c>
      <c r="Q258" t="s">
        <v>2848</v>
      </c>
      <c r="W258" t="s">
        <v>2144</v>
      </c>
    </row>
    <row r="259" spans="1:25">
      <c r="A259" s="73">
        <v>224</v>
      </c>
      <c r="B259" t="s">
        <v>3289</v>
      </c>
      <c r="D259" t="s">
        <v>3087</v>
      </c>
      <c r="E259" t="s">
        <v>3039</v>
      </c>
      <c r="F259" t="s">
        <v>3040</v>
      </c>
      <c r="G259" s="3" t="s">
        <v>3191</v>
      </c>
      <c r="H259" s="3" t="s">
        <v>1889</v>
      </c>
      <c r="I259" t="s">
        <v>1945</v>
      </c>
      <c r="J259">
        <v>1901</v>
      </c>
      <c r="K259">
        <v>2010</v>
      </c>
      <c r="L259" t="s">
        <v>331</v>
      </c>
      <c r="M259">
        <v>1993</v>
      </c>
      <c r="Q259" t="s">
        <v>3119</v>
      </c>
      <c r="W259" t="s">
        <v>2743</v>
      </c>
      <c r="X259" t="s">
        <v>1803</v>
      </c>
      <c r="Y259" t="s">
        <v>1803</v>
      </c>
    </row>
    <row r="260" spans="1:25">
      <c r="A260" s="73">
        <v>225</v>
      </c>
      <c r="B260" t="s">
        <v>3289</v>
      </c>
      <c r="D260" t="s">
        <v>3087</v>
      </c>
      <c r="E260" t="s">
        <v>3039</v>
      </c>
      <c r="F260" t="s">
        <v>3040</v>
      </c>
      <c r="G260" s="3" t="s">
        <v>2818</v>
      </c>
      <c r="H260" s="3" t="s">
        <v>3195</v>
      </c>
      <c r="I260" t="s">
        <v>2034</v>
      </c>
      <c r="J260">
        <v>1923</v>
      </c>
      <c r="K260">
        <v>2006</v>
      </c>
      <c r="O260" t="s">
        <v>288</v>
      </c>
      <c r="Q260" t="s">
        <v>2848</v>
      </c>
      <c r="W260" t="s">
        <v>2144</v>
      </c>
    </row>
    <row r="261" spans="1:25">
      <c r="A261" s="73">
        <v>226</v>
      </c>
      <c r="B261" t="s">
        <v>3289</v>
      </c>
      <c r="D261" t="s">
        <v>3087</v>
      </c>
      <c r="E261" t="s">
        <v>3039</v>
      </c>
      <c r="F261" t="s">
        <v>3040</v>
      </c>
      <c r="G261" s="3" t="s">
        <v>2818</v>
      </c>
      <c r="H261" s="3" t="s">
        <v>2554</v>
      </c>
      <c r="I261" t="s">
        <v>3250</v>
      </c>
      <c r="J261">
        <v>1942</v>
      </c>
      <c r="M261">
        <v>1979</v>
      </c>
      <c r="O261" t="s">
        <v>288</v>
      </c>
      <c r="Q261" t="s">
        <v>3119</v>
      </c>
      <c r="W261" t="s">
        <v>2823</v>
      </c>
    </row>
    <row r="262" spans="1:25">
      <c r="A262" s="73">
        <v>227</v>
      </c>
      <c r="B262" t="s">
        <v>3289</v>
      </c>
      <c r="D262" t="s">
        <v>3087</v>
      </c>
      <c r="E262" t="s">
        <v>3039</v>
      </c>
      <c r="F262" t="s">
        <v>3040</v>
      </c>
      <c r="G262" s="3" t="s">
        <v>1022</v>
      </c>
      <c r="H262" s="3" t="s">
        <v>1023</v>
      </c>
      <c r="I262" t="s">
        <v>1919</v>
      </c>
      <c r="J262">
        <v>1866</v>
      </c>
      <c r="K262">
        <v>1966</v>
      </c>
      <c r="O262" t="s">
        <v>921</v>
      </c>
      <c r="Q262" t="s">
        <v>2924</v>
      </c>
      <c r="W262" t="s">
        <v>922</v>
      </c>
    </row>
    <row r="263" spans="1:25">
      <c r="A263" s="73">
        <v>228</v>
      </c>
      <c r="B263" t="s">
        <v>3289</v>
      </c>
      <c r="D263" t="s">
        <v>3087</v>
      </c>
      <c r="E263" t="s">
        <v>3039</v>
      </c>
      <c r="F263" t="s">
        <v>2911</v>
      </c>
      <c r="G263" s="3" t="s">
        <v>2811</v>
      </c>
      <c r="H263" s="3" t="s">
        <v>3029</v>
      </c>
      <c r="I263" t="s">
        <v>2241</v>
      </c>
      <c r="J263">
        <v>1901</v>
      </c>
      <c r="K263">
        <v>1967</v>
      </c>
      <c r="L263" t="s">
        <v>3292</v>
      </c>
      <c r="M263">
        <v>1979</v>
      </c>
      <c r="O263" t="s">
        <v>460</v>
      </c>
      <c r="Q263" t="s">
        <v>3119</v>
      </c>
      <c r="W263" t="s">
        <v>2589</v>
      </c>
    </row>
    <row r="264" spans="1:25">
      <c r="A264" s="73">
        <v>229</v>
      </c>
      <c r="B264" t="s">
        <v>963</v>
      </c>
      <c r="C264" t="s">
        <v>3233</v>
      </c>
      <c r="D264" t="s">
        <v>3410</v>
      </c>
      <c r="E264" t="s">
        <v>3011</v>
      </c>
      <c r="F264" t="s">
        <v>2951</v>
      </c>
      <c r="G264" s="3" t="s">
        <v>392</v>
      </c>
      <c r="H264" s="3" t="s">
        <v>3318</v>
      </c>
      <c r="I264" t="s">
        <v>2035</v>
      </c>
      <c r="J264">
        <v>1976</v>
      </c>
      <c r="K264">
        <v>2000</v>
      </c>
      <c r="O264" t="s">
        <v>1124</v>
      </c>
      <c r="Q264" t="s">
        <v>2924</v>
      </c>
      <c r="V264" t="s">
        <v>3446</v>
      </c>
      <c r="W264" t="s">
        <v>1125</v>
      </c>
    </row>
    <row r="265" spans="1:25">
      <c r="A265" s="73">
        <v>230</v>
      </c>
      <c r="B265" t="s">
        <v>963</v>
      </c>
      <c r="C265" t="s">
        <v>3233</v>
      </c>
      <c r="D265" t="s">
        <v>3410</v>
      </c>
      <c r="E265" t="s">
        <v>3011</v>
      </c>
      <c r="F265" t="s">
        <v>2951</v>
      </c>
      <c r="G265" s="3" t="s">
        <v>392</v>
      </c>
      <c r="H265" s="3" t="s">
        <v>514</v>
      </c>
      <c r="I265" t="s">
        <v>2036</v>
      </c>
      <c r="J265">
        <v>1899</v>
      </c>
      <c r="K265">
        <v>1969</v>
      </c>
      <c r="L265" t="s">
        <v>1126</v>
      </c>
      <c r="Q265" t="s">
        <v>2848</v>
      </c>
      <c r="V265" t="s">
        <v>3447</v>
      </c>
      <c r="W265" t="s">
        <v>923</v>
      </c>
    </row>
    <row r="266" spans="1:25">
      <c r="A266" s="73">
        <v>231</v>
      </c>
      <c r="B266" t="s">
        <v>963</v>
      </c>
      <c r="C266" t="s">
        <v>3233</v>
      </c>
      <c r="D266" t="s">
        <v>3410</v>
      </c>
      <c r="E266" t="s">
        <v>3011</v>
      </c>
      <c r="F266" t="s">
        <v>2951</v>
      </c>
      <c r="G266" s="3" t="s">
        <v>392</v>
      </c>
      <c r="H266" s="3" t="s">
        <v>2699</v>
      </c>
      <c r="I266" t="s">
        <v>2036</v>
      </c>
      <c r="J266">
        <v>1899</v>
      </c>
      <c r="K266">
        <v>1970</v>
      </c>
      <c r="Q266" t="s">
        <v>2924</v>
      </c>
      <c r="V266" t="s">
        <v>389</v>
      </c>
      <c r="W266" t="s">
        <v>924</v>
      </c>
    </row>
    <row r="267" spans="1:25">
      <c r="A267" s="73">
        <v>232</v>
      </c>
      <c r="B267" t="s">
        <v>963</v>
      </c>
      <c r="C267" t="s">
        <v>3233</v>
      </c>
      <c r="D267" t="s">
        <v>3410</v>
      </c>
      <c r="E267" t="s">
        <v>3011</v>
      </c>
      <c r="F267" t="s">
        <v>2951</v>
      </c>
      <c r="G267" s="3" t="s">
        <v>392</v>
      </c>
      <c r="H267" s="3" t="s">
        <v>3291</v>
      </c>
      <c r="I267" t="s">
        <v>2037</v>
      </c>
      <c r="J267">
        <v>2010</v>
      </c>
      <c r="K267">
        <v>1969</v>
      </c>
      <c r="L267" t="s">
        <v>3292</v>
      </c>
      <c r="Q267" t="s">
        <v>2924</v>
      </c>
      <c r="S267" t="s">
        <v>3211</v>
      </c>
      <c r="V267" t="s">
        <v>3253</v>
      </c>
      <c r="W267" t="s">
        <v>2767</v>
      </c>
    </row>
    <row r="268" spans="1:25">
      <c r="A268" s="73">
        <v>233</v>
      </c>
      <c r="B268" t="s">
        <v>963</v>
      </c>
      <c r="C268" t="s">
        <v>3233</v>
      </c>
      <c r="D268" t="s">
        <v>3410</v>
      </c>
      <c r="E268" t="s">
        <v>3011</v>
      </c>
      <c r="F268" t="s">
        <v>2951</v>
      </c>
      <c r="G268" s="3" t="s">
        <v>392</v>
      </c>
      <c r="H268" s="3" t="s">
        <v>515</v>
      </c>
      <c r="I268" t="s">
        <v>818</v>
      </c>
      <c r="J268">
        <v>1853</v>
      </c>
      <c r="K268">
        <v>1969</v>
      </c>
      <c r="Q268" t="s">
        <v>2848</v>
      </c>
      <c r="S268" t="s">
        <v>815</v>
      </c>
      <c r="V268" t="s">
        <v>3253</v>
      </c>
      <c r="W268" t="s">
        <v>923</v>
      </c>
    </row>
    <row r="269" spans="1:25">
      <c r="A269" s="73">
        <v>234</v>
      </c>
      <c r="B269" t="s">
        <v>963</v>
      </c>
      <c r="C269" t="s">
        <v>3233</v>
      </c>
      <c r="D269" t="s">
        <v>3410</v>
      </c>
      <c r="E269" t="s">
        <v>3011</v>
      </c>
      <c r="F269" t="s">
        <v>2951</v>
      </c>
      <c r="G269" s="3" t="s">
        <v>392</v>
      </c>
      <c r="H269" s="3" t="s">
        <v>2946</v>
      </c>
      <c r="I269" t="s">
        <v>2038</v>
      </c>
      <c r="J269">
        <v>1849</v>
      </c>
      <c r="K269">
        <v>1996</v>
      </c>
      <c r="M269">
        <v>2004</v>
      </c>
      <c r="O269" t="s">
        <v>1124</v>
      </c>
      <c r="Q269" t="s">
        <v>2848</v>
      </c>
      <c r="S269" t="s">
        <v>3211</v>
      </c>
      <c r="V269" t="s">
        <v>3352</v>
      </c>
      <c r="W269" t="s">
        <v>2768</v>
      </c>
    </row>
    <row r="270" spans="1:25">
      <c r="A270" s="73">
        <v>235</v>
      </c>
      <c r="B270" t="s">
        <v>963</v>
      </c>
      <c r="C270" t="s">
        <v>3233</v>
      </c>
      <c r="D270" t="s">
        <v>3410</v>
      </c>
      <c r="E270" t="s">
        <v>3011</v>
      </c>
      <c r="F270" t="s">
        <v>948</v>
      </c>
      <c r="G270" s="3" t="s">
        <v>233</v>
      </c>
      <c r="H270" s="3" t="s">
        <v>234</v>
      </c>
      <c r="I270" t="s">
        <v>2473</v>
      </c>
      <c r="J270">
        <v>1974</v>
      </c>
      <c r="K270">
        <v>1979</v>
      </c>
      <c r="Q270" t="s">
        <v>3119</v>
      </c>
      <c r="W270" t="s">
        <v>570</v>
      </c>
    </row>
    <row r="271" spans="1:25">
      <c r="A271" s="73">
        <v>235.1</v>
      </c>
      <c r="B271" t="s">
        <v>963</v>
      </c>
      <c r="C271" t="s">
        <v>3233</v>
      </c>
      <c r="D271" t="s">
        <v>3410</v>
      </c>
      <c r="E271" t="s">
        <v>3011</v>
      </c>
      <c r="F271" t="s">
        <v>948</v>
      </c>
      <c r="G271" s="3" t="s">
        <v>233</v>
      </c>
      <c r="H271" s="3" t="s">
        <v>2004</v>
      </c>
      <c r="I271" t="s">
        <v>2038</v>
      </c>
      <c r="J271">
        <v>1849</v>
      </c>
      <c r="K271">
        <v>1980</v>
      </c>
      <c r="M271">
        <v>1980</v>
      </c>
      <c r="Q271" t="s">
        <v>3119</v>
      </c>
      <c r="W271" t="s">
        <v>2005</v>
      </c>
    </row>
    <row r="272" spans="1:25">
      <c r="A272" s="73">
        <v>236</v>
      </c>
      <c r="B272" t="s">
        <v>963</v>
      </c>
      <c r="C272" t="s">
        <v>3233</v>
      </c>
      <c r="D272" t="s">
        <v>3410</v>
      </c>
      <c r="E272" t="s">
        <v>3011</v>
      </c>
      <c r="F272" t="s">
        <v>2733</v>
      </c>
      <c r="G272" s="3" t="s">
        <v>2734</v>
      </c>
      <c r="H272" s="3" t="s">
        <v>3026</v>
      </c>
      <c r="I272" t="s">
        <v>2474</v>
      </c>
      <c r="J272">
        <v>1913</v>
      </c>
      <c r="K272">
        <v>1999</v>
      </c>
      <c r="P272" t="s">
        <v>1130</v>
      </c>
      <c r="Q272" t="s">
        <v>2848</v>
      </c>
      <c r="R272" t="s">
        <v>2869</v>
      </c>
      <c r="S272" t="s">
        <v>3213</v>
      </c>
      <c r="W272" t="s">
        <v>980</v>
      </c>
    </row>
    <row r="273" spans="1:24">
      <c r="A273" s="73">
        <v>237</v>
      </c>
      <c r="B273" t="s">
        <v>963</v>
      </c>
      <c r="C273" t="s">
        <v>3233</v>
      </c>
      <c r="D273" t="s">
        <v>3410</v>
      </c>
      <c r="E273" t="s">
        <v>3011</v>
      </c>
      <c r="F273" t="s">
        <v>3267</v>
      </c>
      <c r="G273" s="3" t="s">
        <v>3025</v>
      </c>
      <c r="H273" s="3" t="s">
        <v>992</v>
      </c>
      <c r="I273" t="s">
        <v>2304</v>
      </c>
      <c r="J273">
        <v>1888</v>
      </c>
      <c r="K273">
        <v>2006</v>
      </c>
      <c r="Q273" t="s">
        <v>2848</v>
      </c>
      <c r="S273" t="s">
        <v>2848</v>
      </c>
      <c r="W273" t="s">
        <v>2144</v>
      </c>
    </row>
    <row r="274" spans="1:24">
      <c r="A274" s="73">
        <v>237.1</v>
      </c>
      <c r="B274" t="s">
        <v>963</v>
      </c>
      <c r="C274" t="s">
        <v>3233</v>
      </c>
      <c r="D274" t="s">
        <v>3410</v>
      </c>
      <c r="E274" t="s">
        <v>3011</v>
      </c>
      <c r="F274" t="s">
        <v>3267</v>
      </c>
      <c r="G274" s="3" t="s">
        <v>616</v>
      </c>
      <c r="H274" s="3" t="s">
        <v>774</v>
      </c>
      <c r="I274" t="s">
        <v>2117</v>
      </c>
      <c r="J274">
        <v>1903</v>
      </c>
      <c r="K274">
        <v>1969</v>
      </c>
      <c r="Q274" t="s">
        <v>2924</v>
      </c>
      <c r="W274" t="s">
        <v>2769</v>
      </c>
    </row>
    <row r="275" spans="1:24">
      <c r="A275" s="73">
        <v>238</v>
      </c>
      <c r="B275" t="s">
        <v>963</v>
      </c>
      <c r="C275" t="s">
        <v>3233</v>
      </c>
      <c r="D275" t="s">
        <v>3410</v>
      </c>
      <c r="E275" t="s">
        <v>3011</v>
      </c>
      <c r="F275" t="s">
        <v>3267</v>
      </c>
      <c r="G275" s="3" t="s">
        <v>616</v>
      </c>
      <c r="H275" s="3" t="s">
        <v>91</v>
      </c>
      <c r="I275" t="s">
        <v>2118</v>
      </c>
      <c r="J275">
        <v>1989</v>
      </c>
      <c r="K275">
        <v>1996</v>
      </c>
      <c r="Q275" t="s">
        <v>3119</v>
      </c>
      <c r="W275" t="s">
        <v>272</v>
      </c>
    </row>
    <row r="276" spans="1:24">
      <c r="A276" s="73">
        <v>239</v>
      </c>
      <c r="B276" t="s">
        <v>963</v>
      </c>
      <c r="C276" t="s">
        <v>3233</v>
      </c>
      <c r="D276" t="s">
        <v>3410</v>
      </c>
      <c r="E276" t="s">
        <v>3011</v>
      </c>
      <c r="F276" t="s">
        <v>273</v>
      </c>
      <c r="G276" s="3" t="s">
        <v>92</v>
      </c>
      <c r="H276" s="3" t="s">
        <v>2706</v>
      </c>
      <c r="I276" t="s">
        <v>1907</v>
      </c>
      <c r="J276">
        <v>2010</v>
      </c>
      <c r="K276">
        <v>1969</v>
      </c>
      <c r="L276" t="s">
        <v>3292</v>
      </c>
      <c r="Q276" t="s">
        <v>2924</v>
      </c>
      <c r="S276" t="s">
        <v>3293</v>
      </c>
      <c r="W276" t="s">
        <v>1908</v>
      </c>
    </row>
    <row r="277" spans="1:24">
      <c r="A277" s="73">
        <v>240</v>
      </c>
      <c r="B277" t="s">
        <v>963</v>
      </c>
      <c r="C277" t="s">
        <v>3233</v>
      </c>
      <c r="D277" t="s">
        <v>3410</v>
      </c>
      <c r="E277" t="s">
        <v>3011</v>
      </c>
      <c r="F277" t="s">
        <v>984</v>
      </c>
      <c r="G277" s="3" t="s">
        <v>93</v>
      </c>
      <c r="H277" s="3" t="s">
        <v>94</v>
      </c>
      <c r="I277" t="s">
        <v>827</v>
      </c>
      <c r="J277">
        <v>1916</v>
      </c>
      <c r="K277">
        <v>2010</v>
      </c>
      <c r="L277" t="s">
        <v>3428</v>
      </c>
      <c r="Q277" t="s">
        <v>2848</v>
      </c>
      <c r="W277" t="s">
        <v>763</v>
      </c>
    </row>
    <row r="278" spans="1:24">
      <c r="A278" s="73">
        <v>241</v>
      </c>
      <c r="B278" t="s">
        <v>963</v>
      </c>
      <c r="C278" t="s">
        <v>3233</v>
      </c>
      <c r="D278" t="s">
        <v>3410</v>
      </c>
      <c r="E278" t="s">
        <v>3011</v>
      </c>
      <c r="F278" t="s">
        <v>2937</v>
      </c>
      <c r="G278" s="3" t="s">
        <v>236</v>
      </c>
      <c r="H278" s="3" t="s">
        <v>3042</v>
      </c>
      <c r="I278" t="s">
        <v>2119</v>
      </c>
      <c r="J278">
        <v>1913</v>
      </c>
      <c r="K278">
        <v>1996</v>
      </c>
      <c r="M278">
        <v>1991</v>
      </c>
      <c r="O278" t="s">
        <v>1129</v>
      </c>
      <c r="Q278" t="s">
        <v>2924</v>
      </c>
      <c r="R278" t="s">
        <v>2869</v>
      </c>
      <c r="S278" t="s">
        <v>3213</v>
      </c>
      <c r="V278" t="s">
        <v>3043</v>
      </c>
      <c r="W278" t="s">
        <v>1817</v>
      </c>
    </row>
    <row r="279" spans="1:24">
      <c r="A279" s="73">
        <v>242</v>
      </c>
      <c r="B279" t="s">
        <v>963</v>
      </c>
      <c r="C279" t="s">
        <v>3233</v>
      </c>
      <c r="D279" t="s">
        <v>3410</v>
      </c>
      <c r="E279" t="s">
        <v>3011</v>
      </c>
      <c r="F279" t="s">
        <v>2547</v>
      </c>
      <c r="G279" s="3" t="s">
        <v>2553</v>
      </c>
      <c r="H279" s="3" t="s">
        <v>95</v>
      </c>
      <c r="I279" t="s">
        <v>1903</v>
      </c>
      <c r="J279">
        <v>1880</v>
      </c>
      <c r="K279">
        <v>1996</v>
      </c>
      <c r="O279" t="s">
        <v>1129</v>
      </c>
      <c r="Q279" t="s">
        <v>2924</v>
      </c>
      <c r="W279" t="s">
        <v>335</v>
      </c>
    </row>
    <row r="280" spans="1:24">
      <c r="A280" s="73">
        <v>243</v>
      </c>
      <c r="B280" t="s">
        <v>963</v>
      </c>
      <c r="C280" t="s">
        <v>3233</v>
      </c>
      <c r="D280" t="s">
        <v>3410</v>
      </c>
      <c r="E280" t="s">
        <v>3011</v>
      </c>
      <c r="F280" t="s">
        <v>2547</v>
      </c>
      <c r="G280" s="3" t="s">
        <v>2553</v>
      </c>
      <c r="H280" s="3" t="s">
        <v>2451</v>
      </c>
      <c r="I280" t="s">
        <v>2120</v>
      </c>
      <c r="J280">
        <v>1906</v>
      </c>
      <c r="K280">
        <v>1968</v>
      </c>
      <c r="L280" t="s">
        <v>2771</v>
      </c>
      <c r="M280">
        <v>2004</v>
      </c>
      <c r="O280" t="s">
        <v>764</v>
      </c>
      <c r="Q280" t="s">
        <v>2848</v>
      </c>
      <c r="W280" t="s">
        <v>768</v>
      </c>
    </row>
    <row r="281" spans="1:24">
      <c r="A281" s="73">
        <v>245</v>
      </c>
      <c r="B281" t="s">
        <v>963</v>
      </c>
      <c r="C281" t="s">
        <v>3233</v>
      </c>
      <c r="D281" t="s">
        <v>3410</v>
      </c>
      <c r="E281" t="s">
        <v>3084</v>
      </c>
      <c r="F281" t="s">
        <v>561</v>
      </c>
      <c r="G281" s="3" t="s">
        <v>562</v>
      </c>
      <c r="H281" s="3" t="s">
        <v>2701</v>
      </c>
      <c r="I281" t="s">
        <v>2121</v>
      </c>
      <c r="J281">
        <v>1960</v>
      </c>
      <c r="K281">
        <v>2006</v>
      </c>
      <c r="O281" t="s">
        <v>288</v>
      </c>
      <c r="Q281" t="s">
        <v>3119</v>
      </c>
      <c r="V281" t="s">
        <v>2797</v>
      </c>
      <c r="W281" t="s">
        <v>2144</v>
      </c>
    </row>
    <row r="282" spans="1:24">
      <c r="A282" s="73">
        <v>246</v>
      </c>
      <c r="B282" t="s">
        <v>963</v>
      </c>
      <c r="C282" t="s">
        <v>3233</v>
      </c>
      <c r="D282" t="s">
        <v>3410</v>
      </c>
      <c r="E282" t="s">
        <v>3084</v>
      </c>
      <c r="F282" t="s">
        <v>3372</v>
      </c>
      <c r="G282" s="3" t="s">
        <v>1722</v>
      </c>
      <c r="H282" s="3" t="s">
        <v>563</v>
      </c>
      <c r="I282" t="s">
        <v>2122</v>
      </c>
      <c r="J282">
        <v>1857</v>
      </c>
      <c r="K282">
        <v>1969</v>
      </c>
      <c r="L282" t="s">
        <v>462</v>
      </c>
      <c r="Q282" t="s">
        <v>2924</v>
      </c>
      <c r="S282" t="s">
        <v>3209</v>
      </c>
      <c r="W282" t="s">
        <v>2770</v>
      </c>
      <c r="X282" t="s">
        <v>1803</v>
      </c>
    </row>
    <row r="283" spans="1:24">
      <c r="A283" s="73">
        <v>248</v>
      </c>
      <c r="B283" t="s">
        <v>963</v>
      </c>
      <c r="C283" t="s">
        <v>3233</v>
      </c>
      <c r="D283" t="s">
        <v>3410</v>
      </c>
      <c r="E283" t="s">
        <v>3084</v>
      </c>
      <c r="F283" t="s">
        <v>2849</v>
      </c>
      <c r="G283" s="3" t="s">
        <v>3182</v>
      </c>
      <c r="H283" s="3" t="s">
        <v>3139</v>
      </c>
      <c r="I283" t="s">
        <v>2123</v>
      </c>
      <c r="J283">
        <v>1935</v>
      </c>
      <c r="K283">
        <v>2006</v>
      </c>
      <c r="P283" t="s">
        <v>1130</v>
      </c>
      <c r="Q283" t="s">
        <v>2924</v>
      </c>
      <c r="S283" t="s">
        <v>3213</v>
      </c>
      <c r="V283" t="s">
        <v>2729</v>
      </c>
      <c r="W283" t="s">
        <v>1906</v>
      </c>
    </row>
    <row r="284" spans="1:24">
      <c r="A284" s="73">
        <v>249</v>
      </c>
      <c r="B284" t="s">
        <v>963</v>
      </c>
      <c r="C284" t="s">
        <v>3233</v>
      </c>
      <c r="D284" t="s">
        <v>3410</v>
      </c>
      <c r="E284" t="s">
        <v>3084</v>
      </c>
      <c r="F284" t="s">
        <v>3064</v>
      </c>
      <c r="G284" s="3" t="s">
        <v>3103</v>
      </c>
      <c r="H284" s="3" t="s">
        <v>99</v>
      </c>
      <c r="I284" t="s">
        <v>2329</v>
      </c>
      <c r="J284">
        <v>1984</v>
      </c>
      <c r="K284">
        <v>1996</v>
      </c>
      <c r="M284">
        <v>1996</v>
      </c>
      <c r="O284" t="s">
        <v>1129</v>
      </c>
      <c r="P284" t="s">
        <v>1130</v>
      </c>
      <c r="Q284" t="s">
        <v>2924</v>
      </c>
      <c r="S284" t="s">
        <v>3213</v>
      </c>
      <c r="W284" t="s">
        <v>670</v>
      </c>
      <c r="X284" t="s">
        <v>1803</v>
      </c>
    </row>
    <row r="285" spans="1:24">
      <c r="A285" s="73">
        <v>250</v>
      </c>
      <c r="B285" t="s">
        <v>963</v>
      </c>
      <c r="C285" t="s">
        <v>3233</v>
      </c>
      <c r="D285" t="s">
        <v>3410</v>
      </c>
      <c r="E285" t="s">
        <v>3084</v>
      </c>
      <c r="F285" t="s">
        <v>3064</v>
      </c>
      <c r="G285" s="3" t="s">
        <v>3103</v>
      </c>
      <c r="H285" s="3" t="s">
        <v>619</v>
      </c>
      <c r="I285" t="s">
        <v>2330</v>
      </c>
      <c r="J285">
        <v>1866</v>
      </c>
      <c r="K285">
        <v>1965</v>
      </c>
      <c r="L285" t="s">
        <v>3138</v>
      </c>
      <c r="Q285" t="s">
        <v>2924</v>
      </c>
      <c r="S285" t="s">
        <v>3213</v>
      </c>
      <c r="W285" t="s">
        <v>923</v>
      </c>
    </row>
    <row r="286" spans="1:24">
      <c r="A286" s="73">
        <v>251</v>
      </c>
      <c r="B286" t="s">
        <v>963</v>
      </c>
      <c r="C286" t="s">
        <v>3233</v>
      </c>
      <c r="D286" t="s">
        <v>3410</v>
      </c>
      <c r="E286" t="s">
        <v>3433</v>
      </c>
      <c r="F286" t="s">
        <v>2855</v>
      </c>
      <c r="G286" s="3" t="s">
        <v>2856</v>
      </c>
      <c r="H286" s="3" t="s">
        <v>2533</v>
      </c>
      <c r="I286" t="s">
        <v>1647</v>
      </c>
      <c r="J286">
        <v>1923</v>
      </c>
      <c r="K286">
        <v>1965</v>
      </c>
      <c r="M286">
        <v>1991</v>
      </c>
      <c r="O286" t="s">
        <v>231</v>
      </c>
      <c r="Q286" t="s">
        <v>2924</v>
      </c>
      <c r="R286" t="s">
        <v>2869</v>
      </c>
      <c r="W286" t="s">
        <v>1648</v>
      </c>
    </row>
    <row r="287" spans="1:24">
      <c r="A287" s="73">
        <v>252</v>
      </c>
      <c r="B287" t="s">
        <v>963</v>
      </c>
      <c r="C287" t="s">
        <v>3233</v>
      </c>
      <c r="D287" t="s">
        <v>3410</v>
      </c>
      <c r="E287" t="s">
        <v>3433</v>
      </c>
      <c r="F287" t="s">
        <v>1733</v>
      </c>
      <c r="G287" s="3" t="s">
        <v>100</v>
      </c>
      <c r="H287" s="3" t="s">
        <v>101</v>
      </c>
      <c r="I287" t="s">
        <v>2331</v>
      </c>
      <c r="J287">
        <v>1963</v>
      </c>
      <c r="K287">
        <v>2000</v>
      </c>
      <c r="M287">
        <v>2000</v>
      </c>
      <c r="O287" t="s">
        <v>231</v>
      </c>
      <c r="Q287" t="s">
        <v>2924</v>
      </c>
      <c r="S287" t="s">
        <v>3213</v>
      </c>
      <c r="W287" t="s">
        <v>335</v>
      </c>
    </row>
    <row r="288" spans="1:24">
      <c r="A288" s="73">
        <v>253</v>
      </c>
      <c r="B288" t="s">
        <v>963</v>
      </c>
      <c r="C288" t="s">
        <v>3233</v>
      </c>
      <c r="D288" t="s">
        <v>803</v>
      </c>
      <c r="E288" t="s">
        <v>2877</v>
      </c>
      <c r="F288" t="s">
        <v>2878</v>
      </c>
      <c r="G288" s="3" t="s">
        <v>432</v>
      </c>
      <c r="H288" s="3" t="s">
        <v>3322</v>
      </c>
      <c r="I288" t="s">
        <v>2332</v>
      </c>
      <c r="J288">
        <v>1836</v>
      </c>
      <c r="K288">
        <v>2006</v>
      </c>
      <c r="L288" t="s">
        <v>2771</v>
      </c>
      <c r="Q288" t="s">
        <v>2848</v>
      </c>
      <c r="V288" t="s">
        <v>433</v>
      </c>
      <c r="W288" t="s">
        <v>923</v>
      </c>
    </row>
    <row r="289" spans="1:25">
      <c r="A289" s="73">
        <v>254</v>
      </c>
      <c r="B289" t="s">
        <v>963</v>
      </c>
      <c r="C289" t="s">
        <v>3233</v>
      </c>
      <c r="D289" t="s">
        <v>803</v>
      </c>
      <c r="E289" t="s">
        <v>2877</v>
      </c>
      <c r="F289" t="s">
        <v>2878</v>
      </c>
      <c r="G289" s="3" t="s">
        <v>3323</v>
      </c>
      <c r="H289" s="3" t="s">
        <v>3324</v>
      </c>
      <c r="I289" t="s">
        <v>639</v>
      </c>
      <c r="J289">
        <v>1859</v>
      </c>
      <c r="K289">
        <v>1969</v>
      </c>
      <c r="L289" t="s">
        <v>3138</v>
      </c>
      <c r="Q289" t="s">
        <v>2848</v>
      </c>
      <c r="V289" t="s">
        <v>2367</v>
      </c>
      <c r="W289" t="s">
        <v>923</v>
      </c>
    </row>
    <row r="290" spans="1:25">
      <c r="A290" s="73">
        <v>255</v>
      </c>
      <c r="B290" t="s">
        <v>963</v>
      </c>
      <c r="C290" t="s">
        <v>3233</v>
      </c>
      <c r="D290" t="s">
        <v>803</v>
      </c>
      <c r="E290" t="s">
        <v>2877</v>
      </c>
      <c r="F290" t="s">
        <v>2878</v>
      </c>
      <c r="G290" s="3" t="s">
        <v>70</v>
      </c>
      <c r="H290" s="3" t="s">
        <v>1278</v>
      </c>
      <c r="I290" t="s">
        <v>640</v>
      </c>
      <c r="J290">
        <v>1862</v>
      </c>
      <c r="K290">
        <v>2006</v>
      </c>
      <c r="L290" t="s">
        <v>2771</v>
      </c>
      <c r="Q290" t="s">
        <v>2848</v>
      </c>
      <c r="S290" t="s">
        <v>3213</v>
      </c>
      <c r="V290" t="s">
        <v>2066</v>
      </c>
      <c r="W290" t="s">
        <v>923</v>
      </c>
    </row>
    <row r="291" spans="1:25">
      <c r="A291" s="73">
        <v>256</v>
      </c>
      <c r="B291" t="s">
        <v>963</v>
      </c>
      <c r="C291" t="s">
        <v>3233</v>
      </c>
      <c r="D291" t="s">
        <v>2978</v>
      </c>
      <c r="E291" t="s">
        <v>2887</v>
      </c>
      <c r="F291" t="s">
        <v>3235</v>
      </c>
      <c r="G291" s="3" t="s">
        <v>6</v>
      </c>
      <c r="H291" s="3" t="s">
        <v>1569</v>
      </c>
      <c r="I291" t="s">
        <v>2283</v>
      </c>
      <c r="J291">
        <v>1788</v>
      </c>
      <c r="K291">
        <v>1984</v>
      </c>
      <c r="M291">
        <v>1979</v>
      </c>
      <c r="O291" t="s">
        <v>622</v>
      </c>
      <c r="Q291" t="s">
        <v>3119</v>
      </c>
      <c r="V291" t="s">
        <v>2905</v>
      </c>
      <c r="W291" t="s">
        <v>2505</v>
      </c>
      <c r="X291" t="s">
        <v>1803</v>
      </c>
    </row>
    <row r="292" spans="1:25">
      <c r="A292" s="73">
        <v>257</v>
      </c>
      <c r="B292" t="s">
        <v>963</v>
      </c>
      <c r="C292" t="s">
        <v>3233</v>
      </c>
      <c r="D292" t="s">
        <v>2978</v>
      </c>
      <c r="E292" t="s">
        <v>2887</v>
      </c>
      <c r="F292" t="s">
        <v>2888</v>
      </c>
      <c r="G292" s="3" t="s">
        <v>1121</v>
      </c>
      <c r="H292" s="3" t="s">
        <v>853</v>
      </c>
      <c r="I292" t="s">
        <v>2263</v>
      </c>
      <c r="J292">
        <v>1854</v>
      </c>
      <c r="K292">
        <v>1984</v>
      </c>
      <c r="L292" t="s">
        <v>942</v>
      </c>
      <c r="M292">
        <v>1970</v>
      </c>
      <c r="O292" t="s">
        <v>622</v>
      </c>
      <c r="Q292" t="s">
        <v>2924</v>
      </c>
      <c r="R292" t="s">
        <v>1035</v>
      </c>
      <c r="S292" t="s">
        <v>3211</v>
      </c>
      <c r="V292" t="s">
        <v>2264</v>
      </c>
      <c r="W292" t="s">
        <v>180</v>
      </c>
      <c r="X292" t="s">
        <v>1803</v>
      </c>
    </row>
    <row r="293" spans="1:25">
      <c r="A293" s="73">
        <v>258</v>
      </c>
      <c r="B293" t="s">
        <v>963</v>
      </c>
      <c r="C293" t="s">
        <v>3233</v>
      </c>
      <c r="D293" t="s">
        <v>2978</v>
      </c>
      <c r="E293" t="s">
        <v>2887</v>
      </c>
      <c r="F293" t="s">
        <v>2888</v>
      </c>
      <c r="G293" s="3" t="s">
        <v>2659</v>
      </c>
      <c r="H293" s="3" t="s">
        <v>2660</v>
      </c>
      <c r="I293" t="s">
        <v>2334</v>
      </c>
      <c r="J293">
        <v>1789</v>
      </c>
      <c r="K293">
        <v>2005</v>
      </c>
      <c r="L293" t="s">
        <v>3091</v>
      </c>
      <c r="M293">
        <v>1979</v>
      </c>
      <c r="O293" t="s">
        <v>622</v>
      </c>
      <c r="Q293" t="s">
        <v>3119</v>
      </c>
      <c r="V293" t="s">
        <v>2736</v>
      </c>
      <c r="W293" t="s">
        <v>1142</v>
      </c>
      <c r="X293" t="s">
        <v>1803</v>
      </c>
    </row>
    <row r="294" spans="1:25">
      <c r="A294" s="73">
        <v>259</v>
      </c>
      <c r="B294" t="s">
        <v>963</v>
      </c>
      <c r="C294" t="s">
        <v>3233</v>
      </c>
      <c r="D294" t="s">
        <v>2978</v>
      </c>
      <c r="E294" t="s">
        <v>2887</v>
      </c>
      <c r="F294" t="s">
        <v>2888</v>
      </c>
      <c r="G294" s="3" t="s">
        <v>2641</v>
      </c>
      <c r="H294" s="3" t="s">
        <v>2317</v>
      </c>
      <c r="I294" t="s">
        <v>2333</v>
      </c>
      <c r="J294">
        <v>1854</v>
      </c>
      <c r="K294">
        <v>1966</v>
      </c>
      <c r="L294" t="s">
        <v>2318</v>
      </c>
      <c r="M294">
        <v>1979</v>
      </c>
      <c r="O294" t="s">
        <v>622</v>
      </c>
      <c r="Q294" t="s">
        <v>3119</v>
      </c>
      <c r="V294" t="s">
        <v>2216</v>
      </c>
      <c r="W294" t="s">
        <v>179</v>
      </c>
      <c r="X294" t="s">
        <v>1803</v>
      </c>
    </row>
    <row r="295" spans="1:25">
      <c r="A295" s="73">
        <v>260</v>
      </c>
      <c r="B295" t="s">
        <v>963</v>
      </c>
      <c r="C295" t="s">
        <v>3233</v>
      </c>
      <c r="D295" t="s">
        <v>2978</v>
      </c>
      <c r="E295" t="s">
        <v>2887</v>
      </c>
      <c r="F295" t="s">
        <v>2888</v>
      </c>
      <c r="G295" s="3" t="s">
        <v>2641</v>
      </c>
      <c r="H295" s="3" t="s">
        <v>2835</v>
      </c>
      <c r="I295" t="s">
        <v>2333</v>
      </c>
      <c r="J295">
        <v>1854</v>
      </c>
      <c r="K295">
        <v>1984</v>
      </c>
      <c r="M295">
        <v>1979</v>
      </c>
      <c r="O295" t="s">
        <v>622</v>
      </c>
      <c r="Q295" t="s">
        <v>3119</v>
      </c>
      <c r="V295" t="s">
        <v>3297</v>
      </c>
      <c r="W295" t="s">
        <v>1172</v>
      </c>
      <c r="X295" t="s">
        <v>1803</v>
      </c>
    </row>
    <row r="296" spans="1:25">
      <c r="A296" s="73">
        <v>261</v>
      </c>
      <c r="B296" t="s">
        <v>963</v>
      </c>
      <c r="C296" t="s">
        <v>3233</v>
      </c>
      <c r="D296" t="s">
        <v>2692</v>
      </c>
      <c r="E296" t="s">
        <v>3430</v>
      </c>
      <c r="F296" t="s">
        <v>2642</v>
      </c>
      <c r="G296" s="3" t="s">
        <v>3122</v>
      </c>
      <c r="H296" s="3" t="s">
        <v>3123</v>
      </c>
      <c r="I296" t="s">
        <v>2335</v>
      </c>
      <c r="J296">
        <v>1882</v>
      </c>
      <c r="K296">
        <v>1984</v>
      </c>
      <c r="M296">
        <v>1985</v>
      </c>
      <c r="Q296" t="s">
        <v>3119</v>
      </c>
      <c r="V296" t="s">
        <v>3380</v>
      </c>
      <c r="W296" t="s">
        <v>2506</v>
      </c>
      <c r="X296" t="s">
        <v>1803</v>
      </c>
    </row>
    <row r="297" spans="1:25">
      <c r="A297" s="73">
        <v>262</v>
      </c>
      <c r="B297" t="s">
        <v>963</v>
      </c>
      <c r="C297" t="s">
        <v>3233</v>
      </c>
      <c r="D297" t="s">
        <v>2692</v>
      </c>
      <c r="E297" t="s">
        <v>3430</v>
      </c>
      <c r="F297" t="s">
        <v>2642</v>
      </c>
      <c r="G297" s="3" t="s">
        <v>3047</v>
      </c>
      <c r="H297" s="3" t="s">
        <v>3048</v>
      </c>
      <c r="I297" t="s">
        <v>2336</v>
      </c>
      <c r="J297">
        <v>1896</v>
      </c>
      <c r="M297">
        <v>1985</v>
      </c>
      <c r="Q297" t="s">
        <v>3119</v>
      </c>
      <c r="V297" t="s">
        <v>3380</v>
      </c>
      <c r="W297" t="s">
        <v>2297</v>
      </c>
    </row>
    <row r="298" spans="1:25">
      <c r="A298" s="73">
        <v>263</v>
      </c>
      <c r="B298" t="s">
        <v>963</v>
      </c>
      <c r="C298" t="s">
        <v>3233</v>
      </c>
      <c r="D298" t="s">
        <v>2692</v>
      </c>
      <c r="E298" t="s">
        <v>374</v>
      </c>
      <c r="F298" t="s">
        <v>2338</v>
      </c>
      <c r="G298" s="3" t="s">
        <v>2961</v>
      </c>
      <c r="H298" s="3" t="s">
        <v>3412</v>
      </c>
      <c r="I298" t="s">
        <v>1003</v>
      </c>
      <c r="J298">
        <v>1842</v>
      </c>
      <c r="K298">
        <v>1966</v>
      </c>
      <c r="L298" t="s">
        <v>2746</v>
      </c>
      <c r="M298">
        <v>1979</v>
      </c>
      <c r="O298" t="s">
        <v>921</v>
      </c>
      <c r="Q298" t="s">
        <v>2848</v>
      </c>
      <c r="S298" t="s">
        <v>3213</v>
      </c>
      <c r="V298" t="s">
        <v>3413</v>
      </c>
      <c r="W298" t="s">
        <v>1004</v>
      </c>
      <c r="X298" t="s">
        <v>1803</v>
      </c>
    </row>
    <row r="299" spans="1:25">
      <c r="A299" s="73">
        <v>263.10000000000002</v>
      </c>
      <c r="B299" t="s">
        <v>963</v>
      </c>
      <c r="C299" t="s">
        <v>3233</v>
      </c>
      <c r="D299" t="s">
        <v>2692</v>
      </c>
      <c r="E299" t="s">
        <v>374</v>
      </c>
      <c r="F299" t="s">
        <v>3414</v>
      </c>
      <c r="G299" s="3" t="s">
        <v>2571</v>
      </c>
      <c r="H299" s="3" t="s">
        <v>3318</v>
      </c>
      <c r="I299" t="s">
        <v>2085</v>
      </c>
      <c r="J299">
        <v>1950</v>
      </c>
      <c r="M299">
        <v>1977</v>
      </c>
      <c r="Q299" t="s">
        <v>3119</v>
      </c>
      <c r="W299" t="s">
        <v>757</v>
      </c>
    </row>
    <row r="300" spans="1:25">
      <c r="A300" s="73">
        <v>264</v>
      </c>
      <c r="B300" t="s">
        <v>963</v>
      </c>
      <c r="C300" t="s">
        <v>3233</v>
      </c>
      <c r="D300" t="s">
        <v>2692</v>
      </c>
      <c r="E300" t="s">
        <v>374</v>
      </c>
      <c r="F300" t="s">
        <v>3414</v>
      </c>
      <c r="G300" s="3" t="s">
        <v>3415</v>
      </c>
      <c r="H300" s="3" t="s">
        <v>3251</v>
      </c>
      <c r="I300" t="s">
        <v>2337</v>
      </c>
      <c r="J300">
        <v>1901</v>
      </c>
      <c r="K300">
        <v>2009</v>
      </c>
      <c r="L300" t="s">
        <v>2746</v>
      </c>
      <c r="M300">
        <v>1988</v>
      </c>
      <c r="O300" t="s">
        <v>622</v>
      </c>
      <c r="Q300" t="s">
        <v>2924</v>
      </c>
      <c r="R300" t="s">
        <v>3416</v>
      </c>
      <c r="S300" t="s">
        <v>2848</v>
      </c>
      <c r="V300" t="s">
        <v>324</v>
      </c>
      <c r="W300" t="s">
        <v>1831</v>
      </c>
      <c r="X300" t="s">
        <v>1803</v>
      </c>
    </row>
    <row r="301" spans="1:25">
      <c r="A301" s="73">
        <v>265</v>
      </c>
      <c r="B301" t="s">
        <v>963</v>
      </c>
      <c r="C301" t="s">
        <v>3233</v>
      </c>
      <c r="D301" t="s">
        <v>2692</v>
      </c>
      <c r="E301" t="s">
        <v>2067</v>
      </c>
      <c r="F301" t="s">
        <v>3108</v>
      </c>
      <c r="G301" s="3" t="s">
        <v>434</v>
      </c>
      <c r="H301" s="3" t="s">
        <v>3171</v>
      </c>
      <c r="I301" t="s">
        <v>2153</v>
      </c>
      <c r="J301">
        <v>1864</v>
      </c>
      <c r="K301">
        <v>1982</v>
      </c>
      <c r="L301" t="s">
        <v>435</v>
      </c>
      <c r="M301">
        <v>2005</v>
      </c>
      <c r="Q301" t="s">
        <v>3119</v>
      </c>
      <c r="W301" t="s">
        <v>763</v>
      </c>
      <c r="X301" t="s">
        <v>1803</v>
      </c>
    </row>
    <row r="302" spans="1:25">
      <c r="A302" s="73">
        <v>266</v>
      </c>
      <c r="B302" t="s">
        <v>963</v>
      </c>
      <c r="C302" t="s">
        <v>3233</v>
      </c>
      <c r="D302" t="s">
        <v>2692</v>
      </c>
      <c r="E302" t="s">
        <v>2067</v>
      </c>
      <c r="F302" t="s">
        <v>3108</v>
      </c>
      <c r="G302" s="3" t="s">
        <v>3224</v>
      </c>
      <c r="H302" s="3" t="s">
        <v>3241</v>
      </c>
      <c r="I302" t="s">
        <v>2154</v>
      </c>
      <c r="J302">
        <v>2004</v>
      </c>
      <c r="K302">
        <v>1986</v>
      </c>
      <c r="L302" t="s">
        <v>744</v>
      </c>
      <c r="M302">
        <v>1986</v>
      </c>
      <c r="Q302" t="s">
        <v>2924</v>
      </c>
      <c r="R302" t="s">
        <v>2869</v>
      </c>
      <c r="V302" t="s">
        <v>34</v>
      </c>
      <c r="W302" t="s">
        <v>1841</v>
      </c>
      <c r="X302" t="s">
        <v>1803</v>
      </c>
    </row>
    <row r="303" spans="1:25">
      <c r="A303" s="73">
        <v>267</v>
      </c>
      <c r="B303" t="s">
        <v>963</v>
      </c>
      <c r="C303" t="s">
        <v>3233</v>
      </c>
      <c r="D303" t="s">
        <v>2692</v>
      </c>
      <c r="E303" t="s">
        <v>2067</v>
      </c>
      <c r="F303" t="s">
        <v>189</v>
      </c>
      <c r="G303" s="3" t="s">
        <v>262</v>
      </c>
      <c r="H303" s="3" t="s">
        <v>3325</v>
      </c>
      <c r="I303" t="s">
        <v>1480</v>
      </c>
      <c r="J303">
        <v>1758</v>
      </c>
      <c r="K303">
        <v>2006</v>
      </c>
      <c r="M303">
        <v>1979</v>
      </c>
      <c r="O303" t="s">
        <v>288</v>
      </c>
      <c r="Q303" t="s">
        <v>3119</v>
      </c>
      <c r="W303" t="s">
        <v>3128</v>
      </c>
    </row>
    <row r="304" spans="1:25">
      <c r="A304" s="73">
        <v>268</v>
      </c>
      <c r="B304" t="s">
        <v>963</v>
      </c>
      <c r="C304" t="s">
        <v>3233</v>
      </c>
      <c r="D304" t="s">
        <v>2692</v>
      </c>
      <c r="E304" t="s">
        <v>2067</v>
      </c>
      <c r="F304" t="s">
        <v>745</v>
      </c>
      <c r="G304" s="3" t="s">
        <v>746</v>
      </c>
      <c r="H304" s="3" t="s">
        <v>747</v>
      </c>
      <c r="I304" t="s">
        <v>2085</v>
      </c>
      <c r="J304">
        <v>1905</v>
      </c>
      <c r="K304">
        <v>2010</v>
      </c>
      <c r="L304" t="s">
        <v>2746</v>
      </c>
      <c r="Q304" t="s">
        <v>3119</v>
      </c>
      <c r="W304" t="s">
        <v>1135</v>
      </c>
      <c r="X304" t="s">
        <v>1803</v>
      </c>
      <c r="Y304" t="s">
        <v>1803</v>
      </c>
    </row>
    <row r="305" spans="1:24">
      <c r="A305" s="73">
        <v>269</v>
      </c>
      <c r="B305" t="s">
        <v>963</v>
      </c>
      <c r="C305" t="s">
        <v>3233</v>
      </c>
      <c r="D305" t="s">
        <v>2692</v>
      </c>
      <c r="E305" t="s">
        <v>2067</v>
      </c>
      <c r="F305" t="s">
        <v>3003</v>
      </c>
      <c r="G305" s="3" t="s">
        <v>2785</v>
      </c>
      <c r="H305" s="3" t="s">
        <v>2446</v>
      </c>
      <c r="I305" t="s">
        <v>2125</v>
      </c>
      <c r="J305">
        <v>1884</v>
      </c>
      <c r="K305">
        <v>2006</v>
      </c>
      <c r="Q305" t="s">
        <v>3119</v>
      </c>
      <c r="V305" t="s">
        <v>1738</v>
      </c>
      <c r="W305" t="s">
        <v>2144</v>
      </c>
    </row>
    <row r="306" spans="1:24">
      <c r="A306" s="73">
        <v>270</v>
      </c>
      <c r="B306" t="s">
        <v>963</v>
      </c>
      <c r="C306" t="s">
        <v>3233</v>
      </c>
      <c r="D306" t="s">
        <v>2692</v>
      </c>
      <c r="E306" t="s">
        <v>2067</v>
      </c>
      <c r="F306" t="s">
        <v>2871</v>
      </c>
      <c r="G306" s="3" t="s">
        <v>1197</v>
      </c>
      <c r="H306" s="3" t="s">
        <v>453</v>
      </c>
      <c r="I306" t="s">
        <v>2155</v>
      </c>
      <c r="J306">
        <v>1857</v>
      </c>
      <c r="K306">
        <v>2009</v>
      </c>
      <c r="M306">
        <v>1979</v>
      </c>
      <c r="O306" t="s">
        <v>622</v>
      </c>
      <c r="Q306" t="s">
        <v>3119</v>
      </c>
      <c r="W306" t="s">
        <v>2391</v>
      </c>
    </row>
    <row r="307" spans="1:24">
      <c r="A307" s="73">
        <v>270.5</v>
      </c>
      <c r="B307" t="s">
        <v>963</v>
      </c>
      <c r="C307" t="s">
        <v>3233</v>
      </c>
      <c r="D307" t="s">
        <v>2692</v>
      </c>
      <c r="E307" t="s">
        <v>2067</v>
      </c>
      <c r="F307" t="s">
        <v>2871</v>
      </c>
      <c r="G307" s="3" t="s">
        <v>1197</v>
      </c>
      <c r="H307" s="3" t="s">
        <v>48</v>
      </c>
      <c r="I307" t="s">
        <v>170</v>
      </c>
      <c r="J307">
        <v>1950</v>
      </c>
      <c r="M307">
        <v>2000</v>
      </c>
      <c r="O307" t="s">
        <v>622</v>
      </c>
      <c r="Q307" t="s">
        <v>3119</v>
      </c>
      <c r="V307" t="s">
        <v>171</v>
      </c>
      <c r="W307" t="s">
        <v>172</v>
      </c>
    </row>
    <row r="308" spans="1:24">
      <c r="A308" s="73">
        <v>271</v>
      </c>
      <c r="B308" t="s">
        <v>963</v>
      </c>
      <c r="C308" t="s">
        <v>3233</v>
      </c>
      <c r="D308" t="s">
        <v>2692</v>
      </c>
      <c r="E308" t="s">
        <v>2067</v>
      </c>
      <c r="F308" t="s">
        <v>2871</v>
      </c>
      <c r="G308" s="3" t="s">
        <v>1197</v>
      </c>
      <c r="H308" s="3" t="s">
        <v>642</v>
      </c>
      <c r="I308" t="s">
        <v>2156</v>
      </c>
      <c r="J308">
        <v>1851</v>
      </c>
      <c r="K308">
        <v>1966</v>
      </c>
      <c r="L308" t="s">
        <v>496</v>
      </c>
      <c r="M308">
        <v>1979</v>
      </c>
      <c r="N308" t="s">
        <v>1803</v>
      </c>
      <c r="O308" t="s">
        <v>921</v>
      </c>
      <c r="Q308" t="s">
        <v>3119</v>
      </c>
      <c r="V308" t="s">
        <v>2690</v>
      </c>
      <c r="W308" t="s">
        <v>2390</v>
      </c>
      <c r="X308" t="s">
        <v>1803</v>
      </c>
    </row>
    <row r="309" spans="1:24">
      <c r="A309" s="73">
        <v>272</v>
      </c>
      <c r="B309" t="s">
        <v>963</v>
      </c>
      <c r="C309" t="s">
        <v>3233</v>
      </c>
      <c r="D309" t="s">
        <v>2692</v>
      </c>
      <c r="E309" t="s">
        <v>2067</v>
      </c>
      <c r="F309" t="s">
        <v>2935</v>
      </c>
      <c r="G309" s="3" t="s">
        <v>671</v>
      </c>
      <c r="H309" s="3" t="s">
        <v>2446</v>
      </c>
      <c r="I309" t="s">
        <v>672</v>
      </c>
      <c r="J309">
        <v>1904</v>
      </c>
      <c r="K309">
        <v>2004</v>
      </c>
      <c r="M309">
        <v>1995</v>
      </c>
      <c r="Q309" t="s">
        <v>2924</v>
      </c>
      <c r="R309" t="s">
        <v>3312</v>
      </c>
      <c r="W309" t="s">
        <v>1960</v>
      </c>
      <c r="X309" t="s">
        <v>1803</v>
      </c>
    </row>
    <row r="310" spans="1:24">
      <c r="A310" s="73">
        <v>273</v>
      </c>
      <c r="B310" t="s">
        <v>963</v>
      </c>
      <c r="C310" t="s">
        <v>3233</v>
      </c>
      <c r="D310" t="s">
        <v>2692</v>
      </c>
      <c r="E310" t="s">
        <v>2067</v>
      </c>
      <c r="F310" t="s">
        <v>2962</v>
      </c>
      <c r="G310" s="3" t="s">
        <v>2963</v>
      </c>
      <c r="H310" s="3" t="s">
        <v>2700</v>
      </c>
      <c r="I310" t="s">
        <v>2343</v>
      </c>
      <c r="J310">
        <v>1883</v>
      </c>
      <c r="L310">
        <v>9</v>
      </c>
      <c r="M310">
        <v>1979</v>
      </c>
      <c r="Q310" t="s">
        <v>3119</v>
      </c>
      <c r="V310" t="s">
        <v>3067</v>
      </c>
      <c r="W310" t="s">
        <v>2823</v>
      </c>
    </row>
    <row r="311" spans="1:24">
      <c r="A311" s="73">
        <v>274</v>
      </c>
      <c r="B311" t="s">
        <v>963</v>
      </c>
      <c r="C311" t="s">
        <v>3233</v>
      </c>
      <c r="D311" t="s">
        <v>2692</v>
      </c>
      <c r="E311" t="s">
        <v>2067</v>
      </c>
      <c r="F311" t="s">
        <v>3068</v>
      </c>
      <c r="G311" s="3" t="s">
        <v>3144</v>
      </c>
      <c r="H311" s="3" t="s">
        <v>2933</v>
      </c>
      <c r="I311" t="s">
        <v>2344</v>
      </c>
      <c r="J311">
        <v>1957</v>
      </c>
      <c r="K311">
        <v>2006</v>
      </c>
      <c r="M311">
        <v>1977</v>
      </c>
      <c r="O311" t="s">
        <v>622</v>
      </c>
      <c r="Q311" t="s">
        <v>2924</v>
      </c>
      <c r="R311" t="s">
        <v>3017</v>
      </c>
      <c r="S311" t="s">
        <v>2848</v>
      </c>
      <c r="V311" t="s">
        <v>3321</v>
      </c>
      <c r="W311" t="s">
        <v>1673</v>
      </c>
    </row>
    <row r="312" spans="1:24">
      <c r="A312" s="73">
        <v>275</v>
      </c>
      <c r="B312" t="s">
        <v>963</v>
      </c>
      <c r="C312" t="s">
        <v>3233</v>
      </c>
      <c r="D312" t="s">
        <v>2692</v>
      </c>
      <c r="E312" t="s">
        <v>2067</v>
      </c>
      <c r="F312" t="s">
        <v>3381</v>
      </c>
      <c r="G312" s="3" t="s">
        <v>3411</v>
      </c>
      <c r="H312" s="3" t="s">
        <v>1158</v>
      </c>
      <c r="I312" t="s">
        <v>475</v>
      </c>
      <c r="J312">
        <v>1952</v>
      </c>
      <c r="K312">
        <v>2006</v>
      </c>
      <c r="Q312" t="s">
        <v>2848</v>
      </c>
      <c r="S312" t="s">
        <v>3213</v>
      </c>
      <c r="W312" t="s">
        <v>2144</v>
      </c>
    </row>
    <row r="313" spans="1:24">
      <c r="A313" s="73">
        <v>276</v>
      </c>
      <c r="B313" t="s">
        <v>963</v>
      </c>
      <c r="C313" t="s">
        <v>3233</v>
      </c>
      <c r="D313" t="s">
        <v>2692</v>
      </c>
      <c r="E313" t="s">
        <v>2067</v>
      </c>
      <c r="F313" t="s">
        <v>2691</v>
      </c>
      <c r="G313" s="3" t="s">
        <v>940</v>
      </c>
      <c r="H313" s="3" t="s">
        <v>2776</v>
      </c>
      <c r="I313" t="s">
        <v>1853</v>
      </c>
      <c r="J313">
        <v>1904</v>
      </c>
      <c r="K313">
        <v>2010</v>
      </c>
      <c r="M313">
        <v>1979</v>
      </c>
      <c r="N313">
        <v>2011</v>
      </c>
      <c r="O313" t="s">
        <v>3219</v>
      </c>
      <c r="Q313" t="s">
        <v>3119</v>
      </c>
      <c r="V313" t="s">
        <v>2970</v>
      </c>
      <c r="W313" t="s">
        <v>2389</v>
      </c>
      <c r="X313" t="s">
        <v>1803</v>
      </c>
    </row>
    <row r="314" spans="1:24">
      <c r="A314" s="73">
        <v>277</v>
      </c>
      <c r="B314" t="s">
        <v>963</v>
      </c>
      <c r="C314" t="s">
        <v>3233</v>
      </c>
      <c r="D314" t="s">
        <v>2692</v>
      </c>
      <c r="E314" t="s">
        <v>2067</v>
      </c>
      <c r="F314" t="s">
        <v>985</v>
      </c>
      <c r="G314" s="3" t="s">
        <v>707</v>
      </c>
      <c r="H314" s="3" t="s">
        <v>2976</v>
      </c>
      <c r="I314" t="s">
        <v>672</v>
      </c>
      <c r="J314">
        <v>1904</v>
      </c>
      <c r="M314">
        <v>1979</v>
      </c>
      <c r="O314" t="s">
        <v>288</v>
      </c>
      <c r="Q314" t="s">
        <v>3119</v>
      </c>
      <c r="V314" t="s">
        <v>2979</v>
      </c>
      <c r="W314" t="s">
        <v>445</v>
      </c>
    </row>
    <row r="315" spans="1:24">
      <c r="A315" s="73">
        <v>278</v>
      </c>
      <c r="B315" t="s">
        <v>963</v>
      </c>
      <c r="C315" t="s">
        <v>3233</v>
      </c>
      <c r="D315" t="s">
        <v>2692</v>
      </c>
      <c r="E315" t="s">
        <v>2067</v>
      </c>
      <c r="F315" t="s">
        <v>3085</v>
      </c>
      <c r="G315" s="3" t="s">
        <v>674</v>
      </c>
      <c r="H315" s="3" t="s">
        <v>403</v>
      </c>
      <c r="I315" t="s">
        <v>2026</v>
      </c>
      <c r="J315">
        <v>1940</v>
      </c>
      <c r="K315">
        <v>2006</v>
      </c>
      <c r="M315">
        <v>1979</v>
      </c>
      <c r="O315" t="s">
        <v>60</v>
      </c>
      <c r="Q315" t="s">
        <v>3119</v>
      </c>
      <c r="W315" t="s">
        <v>47</v>
      </c>
      <c r="X315" t="s">
        <v>1803</v>
      </c>
    </row>
    <row r="316" spans="1:24">
      <c r="A316" s="73">
        <v>279</v>
      </c>
      <c r="B316" t="s">
        <v>963</v>
      </c>
      <c r="C316" t="s">
        <v>3233</v>
      </c>
      <c r="D316" t="s">
        <v>2692</v>
      </c>
      <c r="E316" t="s">
        <v>2067</v>
      </c>
      <c r="F316" t="s">
        <v>3085</v>
      </c>
      <c r="G316" s="3" t="s">
        <v>674</v>
      </c>
      <c r="H316" s="3" t="s">
        <v>2992</v>
      </c>
      <c r="I316" t="s">
        <v>2879</v>
      </c>
      <c r="J316">
        <v>1853</v>
      </c>
      <c r="K316">
        <v>1966</v>
      </c>
      <c r="L316" t="s">
        <v>941</v>
      </c>
      <c r="N316">
        <v>2011</v>
      </c>
      <c r="O316" t="s">
        <v>60</v>
      </c>
      <c r="Q316" t="s">
        <v>3119</v>
      </c>
      <c r="W316" t="s">
        <v>46</v>
      </c>
      <c r="X316" t="s">
        <v>1803</v>
      </c>
    </row>
    <row r="317" spans="1:24">
      <c r="A317" s="73">
        <v>280</v>
      </c>
      <c r="B317" t="s">
        <v>963</v>
      </c>
      <c r="C317" t="s">
        <v>3233</v>
      </c>
      <c r="D317" t="s">
        <v>2692</v>
      </c>
      <c r="E317" t="s">
        <v>2067</v>
      </c>
      <c r="F317" t="s">
        <v>3085</v>
      </c>
      <c r="G317" s="3" t="s">
        <v>1277</v>
      </c>
      <c r="H317" s="3" t="s">
        <v>477</v>
      </c>
      <c r="I317" t="s">
        <v>661</v>
      </c>
      <c r="J317">
        <v>1909</v>
      </c>
      <c r="K317">
        <v>2005</v>
      </c>
      <c r="M317">
        <v>2003</v>
      </c>
      <c r="O317" t="s">
        <v>1120</v>
      </c>
      <c r="Q317" t="s">
        <v>2924</v>
      </c>
      <c r="R317" t="s">
        <v>1205</v>
      </c>
      <c r="W317" t="s">
        <v>45</v>
      </c>
      <c r="X317" t="s">
        <v>1803</v>
      </c>
    </row>
    <row r="318" spans="1:24">
      <c r="A318" s="73">
        <v>281</v>
      </c>
      <c r="B318" t="s">
        <v>963</v>
      </c>
      <c r="C318" t="s">
        <v>3233</v>
      </c>
      <c r="D318" t="s">
        <v>2692</v>
      </c>
      <c r="E318" t="s">
        <v>2067</v>
      </c>
      <c r="F318" t="s">
        <v>3085</v>
      </c>
      <c r="G318" s="3" t="s">
        <v>394</v>
      </c>
      <c r="H318" s="3" t="s">
        <v>2326</v>
      </c>
      <c r="I318" t="s">
        <v>2147</v>
      </c>
      <c r="J318">
        <v>1840</v>
      </c>
      <c r="K318">
        <v>2004</v>
      </c>
      <c r="L318" t="s">
        <v>958</v>
      </c>
      <c r="M318">
        <v>1995</v>
      </c>
      <c r="Q318" t="s">
        <v>2924</v>
      </c>
      <c r="R318" t="s">
        <v>2839</v>
      </c>
      <c r="S318" t="s">
        <v>2370</v>
      </c>
      <c r="V318" t="s">
        <v>2371</v>
      </c>
      <c r="W318" t="s">
        <v>2164</v>
      </c>
      <c r="X318" t="s">
        <v>1803</v>
      </c>
    </row>
    <row r="319" spans="1:24">
      <c r="A319" s="73">
        <v>282</v>
      </c>
      <c r="B319" t="s">
        <v>963</v>
      </c>
      <c r="C319" t="s">
        <v>3233</v>
      </c>
      <c r="D319" t="s">
        <v>2692</v>
      </c>
      <c r="E319" t="s">
        <v>3394</v>
      </c>
      <c r="F319" t="s">
        <v>3309</v>
      </c>
      <c r="G319" s="3" t="s">
        <v>328</v>
      </c>
      <c r="H319" s="3" t="s">
        <v>2875</v>
      </c>
      <c r="I319" t="s">
        <v>329</v>
      </c>
      <c r="J319">
        <v>1912</v>
      </c>
      <c r="K319">
        <v>2006</v>
      </c>
      <c r="O319" t="s">
        <v>469</v>
      </c>
      <c r="Q319" t="s">
        <v>3119</v>
      </c>
      <c r="S319" t="s">
        <v>3210</v>
      </c>
      <c r="V319" t="s">
        <v>327</v>
      </c>
      <c r="W319" t="s">
        <v>2144</v>
      </c>
    </row>
    <row r="320" spans="1:24">
      <c r="A320" s="73">
        <v>283</v>
      </c>
      <c r="B320" t="s">
        <v>963</v>
      </c>
      <c r="C320" t="s">
        <v>3233</v>
      </c>
      <c r="D320" t="s">
        <v>2692</v>
      </c>
      <c r="E320" t="s">
        <v>3394</v>
      </c>
      <c r="F320" t="s">
        <v>3440</v>
      </c>
      <c r="G320" s="3" t="s">
        <v>2974</v>
      </c>
      <c r="H320" s="3" t="s">
        <v>2975</v>
      </c>
      <c r="I320" t="s">
        <v>71</v>
      </c>
      <c r="J320">
        <v>1996</v>
      </c>
      <c r="K320">
        <v>2006</v>
      </c>
      <c r="Q320" t="s">
        <v>3119</v>
      </c>
      <c r="W320" t="s">
        <v>2144</v>
      </c>
    </row>
    <row r="321" spans="1:24">
      <c r="A321" s="73">
        <v>284</v>
      </c>
      <c r="B321" t="s">
        <v>963</v>
      </c>
      <c r="C321" t="s">
        <v>3233</v>
      </c>
      <c r="D321" t="s">
        <v>2692</v>
      </c>
      <c r="E321" t="s">
        <v>3394</v>
      </c>
      <c r="F321" t="s">
        <v>3440</v>
      </c>
      <c r="G321" s="3" t="s">
        <v>3158</v>
      </c>
      <c r="H321" s="3" t="s">
        <v>3159</v>
      </c>
      <c r="I321" t="s">
        <v>2148</v>
      </c>
      <c r="J321">
        <v>1936</v>
      </c>
      <c r="K321">
        <v>2006</v>
      </c>
      <c r="O321" t="s">
        <v>288</v>
      </c>
      <c r="Q321" t="s">
        <v>3119</v>
      </c>
      <c r="W321" t="s">
        <v>2144</v>
      </c>
    </row>
    <row r="322" spans="1:24">
      <c r="A322" s="73">
        <v>285</v>
      </c>
      <c r="B322" t="s">
        <v>963</v>
      </c>
      <c r="C322" t="s">
        <v>3233</v>
      </c>
      <c r="D322" t="s">
        <v>2692</v>
      </c>
      <c r="E322" t="s">
        <v>3394</v>
      </c>
      <c r="F322" t="s">
        <v>2323</v>
      </c>
      <c r="G322" s="3" t="s">
        <v>2324</v>
      </c>
      <c r="H322" s="3" t="s">
        <v>2325</v>
      </c>
      <c r="I322" t="s">
        <v>2150</v>
      </c>
      <c r="J322">
        <v>1930</v>
      </c>
      <c r="K322">
        <v>2006</v>
      </c>
      <c r="Q322" t="s">
        <v>3119</v>
      </c>
      <c r="W322" t="s">
        <v>2144</v>
      </c>
    </row>
    <row r="323" spans="1:24">
      <c r="A323" s="73">
        <v>286</v>
      </c>
      <c r="B323" t="s">
        <v>963</v>
      </c>
      <c r="C323" t="s">
        <v>3233</v>
      </c>
      <c r="D323" t="s">
        <v>2692</v>
      </c>
      <c r="E323" t="s">
        <v>3394</v>
      </c>
      <c r="F323" t="s">
        <v>2323</v>
      </c>
      <c r="G323" s="3" t="s">
        <v>2324</v>
      </c>
      <c r="H323" s="3" t="s">
        <v>213</v>
      </c>
      <c r="I323" t="s">
        <v>2151</v>
      </c>
      <c r="J323">
        <v>1879</v>
      </c>
      <c r="K323">
        <v>2006</v>
      </c>
      <c r="M323">
        <v>1985</v>
      </c>
      <c r="Q323" t="s">
        <v>3119</v>
      </c>
      <c r="W323" t="s">
        <v>3128</v>
      </c>
    </row>
    <row r="324" spans="1:24">
      <c r="A324" s="73">
        <v>287</v>
      </c>
      <c r="B324" t="s">
        <v>963</v>
      </c>
      <c r="C324" t="s">
        <v>3233</v>
      </c>
      <c r="D324" t="s">
        <v>2692</v>
      </c>
      <c r="E324" t="s">
        <v>3394</v>
      </c>
      <c r="F324" t="s">
        <v>2594</v>
      </c>
      <c r="G324" s="3" t="s">
        <v>169</v>
      </c>
      <c r="H324" s="3" t="s">
        <v>2886</v>
      </c>
      <c r="I324" t="s">
        <v>1861</v>
      </c>
      <c r="J324">
        <v>1967</v>
      </c>
      <c r="K324">
        <v>2006</v>
      </c>
      <c r="M324">
        <v>1974</v>
      </c>
      <c r="O324" t="s">
        <v>288</v>
      </c>
      <c r="Q324" t="s">
        <v>2924</v>
      </c>
      <c r="R324" t="s">
        <v>2869</v>
      </c>
      <c r="S324" t="s">
        <v>3213</v>
      </c>
      <c r="V324" t="s">
        <v>1122</v>
      </c>
      <c r="W324" t="s">
        <v>1862</v>
      </c>
    </row>
    <row r="325" spans="1:24">
      <c r="A325" s="73">
        <v>288</v>
      </c>
      <c r="B325" t="s">
        <v>963</v>
      </c>
      <c r="C325" t="s">
        <v>3233</v>
      </c>
      <c r="D325" t="s">
        <v>2692</v>
      </c>
      <c r="E325" t="s">
        <v>3394</v>
      </c>
      <c r="F325" t="s">
        <v>3083</v>
      </c>
      <c r="G325" s="3" t="s">
        <v>1837</v>
      </c>
      <c r="H325" s="3" t="s">
        <v>3439</v>
      </c>
      <c r="I325" t="s">
        <v>2150</v>
      </c>
      <c r="J325">
        <v>1930</v>
      </c>
      <c r="K325">
        <v>2006</v>
      </c>
      <c r="M325">
        <v>1979</v>
      </c>
      <c r="Q325" t="s">
        <v>3119</v>
      </c>
      <c r="W325" t="s">
        <v>2570</v>
      </c>
      <c r="X325" t="s">
        <v>1803</v>
      </c>
    </row>
    <row r="326" spans="1:24">
      <c r="A326" s="73">
        <v>288.10000000000002</v>
      </c>
      <c r="B326" t="s">
        <v>963</v>
      </c>
      <c r="C326" t="s">
        <v>3233</v>
      </c>
      <c r="D326" t="s">
        <v>2692</v>
      </c>
      <c r="E326" t="s">
        <v>3394</v>
      </c>
      <c r="F326" t="s">
        <v>2141</v>
      </c>
      <c r="G326" s="3" t="s">
        <v>1637</v>
      </c>
      <c r="H326" s="3" t="s">
        <v>2392</v>
      </c>
      <c r="I326" t="s">
        <v>195</v>
      </c>
      <c r="J326">
        <v>1938</v>
      </c>
      <c r="M326">
        <v>1991</v>
      </c>
      <c r="Q326" t="s">
        <v>3119</v>
      </c>
      <c r="W326" t="s">
        <v>757</v>
      </c>
    </row>
    <row r="327" spans="1:24">
      <c r="A327" s="73">
        <v>289</v>
      </c>
      <c r="B327" t="s">
        <v>963</v>
      </c>
      <c r="C327" t="s">
        <v>3233</v>
      </c>
      <c r="D327" t="s">
        <v>2692</v>
      </c>
      <c r="E327" t="s">
        <v>2793</v>
      </c>
      <c r="F327" t="s">
        <v>2141</v>
      </c>
      <c r="G327" s="3" t="s">
        <v>1637</v>
      </c>
      <c r="H327" s="3" t="s">
        <v>2870</v>
      </c>
      <c r="I327" t="s">
        <v>2863</v>
      </c>
      <c r="J327">
        <v>1858</v>
      </c>
      <c r="K327">
        <v>1984</v>
      </c>
      <c r="L327">
        <v>10</v>
      </c>
      <c r="M327">
        <v>1942</v>
      </c>
      <c r="O327" t="s">
        <v>2862</v>
      </c>
      <c r="Q327" t="s">
        <v>3119</v>
      </c>
      <c r="R327" t="s">
        <v>1035</v>
      </c>
      <c r="S327" t="s">
        <v>3213</v>
      </c>
      <c r="V327" t="s">
        <v>461</v>
      </c>
      <c r="W327" t="s">
        <v>174</v>
      </c>
      <c r="X327" t="s">
        <v>1803</v>
      </c>
    </row>
    <row r="328" spans="1:24">
      <c r="A328" s="73">
        <v>290</v>
      </c>
      <c r="B328" t="s">
        <v>963</v>
      </c>
      <c r="C328" t="s">
        <v>3233</v>
      </c>
      <c r="D328" t="s">
        <v>2692</v>
      </c>
      <c r="E328" t="s">
        <v>2793</v>
      </c>
      <c r="F328" t="s">
        <v>2141</v>
      </c>
      <c r="G328" s="3" t="s">
        <v>1637</v>
      </c>
      <c r="H328" s="3" t="s">
        <v>696</v>
      </c>
      <c r="I328" t="s">
        <v>291</v>
      </c>
      <c r="J328">
        <v>1936</v>
      </c>
      <c r="K328">
        <v>1966</v>
      </c>
      <c r="M328">
        <v>1942</v>
      </c>
      <c r="O328" t="s">
        <v>290</v>
      </c>
      <c r="Q328" t="s">
        <v>3119</v>
      </c>
      <c r="V328" t="s">
        <v>2300</v>
      </c>
      <c r="W328" t="s">
        <v>946</v>
      </c>
    </row>
    <row r="329" spans="1:24">
      <c r="A329" s="73">
        <v>291</v>
      </c>
      <c r="B329" t="s">
        <v>963</v>
      </c>
      <c r="C329" t="s">
        <v>3233</v>
      </c>
      <c r="D329" t="s">
        <v>2692</v>
      </c>
      <c r="E329" t="s">
        <v>2793</v>
      </c>
      <c r="F329" t="s">
        <v>2141</v>
      </c>
      <c r="G329" s="3" t="s">
        <v>1637</v>
      </c>
      <c r="H329" s="3" t="s">
        <v>1638</v>
      </c>
      <c r="I329" t="s">
        <v>110</v>
      </c>
      <c r="J329">
        <v>1873</v>
      </c>
      <c r="K329">
        <v>1967</v>
      </c>
      <c r="L329" t="s">
        <v>214</v>
      </c>
      <c r="M329">
        <v>1950</v>
      </c>
      <c r="O329" t="s">
        <v>468</v>
      </c>
      <c r="Q329" t="s">
        <v>2924</v>
      </c>
      <c r="R329" t="s">
        <v>2998</v>
      </c>
      <c r="S329" t="s">
        <v>3211</v>
      </c>
      <c r="W329" t="s">
        <v>2081</v>
      </c>
      <c r="X329" t="s">
        <v>1803</v>
      </c>
    </row>
    <row r="330" spans="1:24">
      <c r="A330" s="73">
        <v>292.2</v>
      </c>
      <c r="B330" t="s">
        <v>963</v>
      </c>
      <c r="C330" t="s">
        <v>3233</v>
      </c>
      <c r="D330" t="s">
        <v>2692</v>
      </c>
      <c r="E330" t="s">
        <v>2793</v>
      </c>
      <c r="F330" t="s">
        <v>2141</v>
      </c>
      <c r="G330" s="3" t="s">
        <v>938</v>
      </c>
      <c r="H330" s="3" t="s">
        <v>934</v>
      </c>
      <c r="I330" t="s">
        <v>935</v>
      </c>
      <c r="J330">
        <v>1938</v>
      </c>
      <c r="K330">
        <v>2006</v>
      </c>
      <c r="M330">
        <v>1948</v>
      </c>
      <c r="O330" t="s">
        <v>936</v>
      </c>
      <c r="Q330" t="s">
        <v>3119</v>
      </c>
      <c r="W330" t="s">
        <v>211</v>
      </c>
    </row>
    <row r="331" spans="1:24">
      <c r="A331" s="73">
        <v>293</v>
      </c>
      <c r="B331" t="s">
        <v>963</v>
      </c>
      <c r="C331" t="s">
        <v>3233</v>
      </c>
      <c r="D331" t="s">
        <v>2692</v>
      </c>
      <c r="E331" t="s">
        <v>2793</v>
      </c>
      <c r="F331" t="s">
        <v>216</v>
      </c>
      <c r="G331" s="3" t="s">
        <v>217</v>
      </c>
      <c r="H331" s="3" t="s">
        <v>194</v>
      </c>
      <c r="I331" t="s">
        <v>3055</v>
      </c>
      <c r="J331">
        <v>1856</v>
      </c>
      <c r="K331">
        <v>1984</v>
      </c>
      <c r="L331" t="s">
        <v>304</v>
      </c>
      <c r="M331">
        <v>1942</v>
      </c>
      <c r="O331" t="s">
        <v>60</v>
      </c>
      <c r="Q331" t="s">
        <v>3119</v>
      </c>
      <c r="W331" t="s">
        <v>175</v>
      </c>
      <c r="X331" t="s">
        <v>1803</v>
      </c>
    </row>
    <row r="332" spans="1:24">
      <c r="A332" s="73">
        <v>293.10000000000002</v>
      </c>
      <c r="B332" t="s">
        <v>963</v>
      </c>
      <c r="C332" t="s">
        <v>3233</v>
      </c>
      <c r="D332" t="s">
        <v>2692</v>
      </c>
      <c r="E332" t="s">
        <v>2793</v>
      </c>
      <c r="F332" t="s">
        <v>216</v>
      </c>
      <c r="G332" s="3" t="s">
        <v>2864</v>
      </c>
      <c r="H332" s="3" t="s">
        <v>2965</v>
      </c>
      <c r="I332" t="s">
        <v>2879</v>
      </c>
      <c r="J332">
        <v>1853</v>
      </c>
      <c r="M332">
        <v>1942</v>
      </c>
      <c r="O332" t="s">
        <v>2670</v>
      </c>
      <c r="Q332" t="s">
        <v>3119</v>
      </c>
      <c r="W332" t="s">
        <v>211</v>
      </c>
    </row>
    <row r="333" spans="1:24">
      <c r="A333" s="73">
        <v>293.2</v>
      </c>
      <c r="B333" t="s">
        <v>963</v>
      </c>
      <c r="C333" t="s">
        <v>3233</v>
      </c>
      <c r="D333" t="s">
        <v>2692</v>
      </c>
      <c r="E333" t="s">
        <v>2793</v>
      </c>
      <c r="F333" t="s">
        <v>216</v>
      </c>
      <c r="G333" s="3" t="s">
        <v>3346</v>
      </c>
      <c r="H333" s="3" t="s">
        <v>3348</v>
      </c>
      <c r="I333" t="s">
        <v>3347</v>
      </c>
      <c r="J333">
        <v>1907</v>
      </c>
      <c r="M333">
        <v>1942</v>
      </c>
      <c r="O333" t="s">
        <v>3132</v>
      </c>
      <c r="Q333" t="s">
        <v>3119</v>
      </c>
      <c r="W333" t="s">
        <v>211</v>
      </c>
    </row>
    <row r="334" spans="1:24">
      <c r="A334" s="73">
        <v>294</v>
      </c>
      <c r="B334" t="s">
        <v>963</v>
      </c>
      <c r="C334" t="s">
        <v>3233</v>
      </c>
      <c r="D334" t="s">
        <v>2692</v>
      </c>
      <c r="E334" t="s">
        <v>2793</v>
      </c>
      <c r="F334" t="s">
        <v>3196</v>
      </c>
      <c r="G334" s="3" t="s">
        <v>2781</v>
      </c>
      <c r="H334" s="3" t="s">
        <v>1723</v>
      </c>
      <c r="I334" t="s">
        <v>630</v>
      </c>
      <c r="J334">
        <v>1938</v>
      </c>
      <c r="K334">
        <v>1995</v>
      </c>
      <c r="L334" t="s">
        <v>305</v>
      </c>
      <c r="M334">
        <v>1977</v>
      </c>
      <c r="O334" t="s">
        <v>288</v>
      </c>
      <c r="Q334" t="s">
        <v>2924</v>
      </c>
      <c r="R334" t="s">
        <v>2640</v>
      </c>
      <c r="S334" t="s">
        <v>3213</v>
      </c>
      <c r="W334" t="s">
        <v>176</v>
      </c>
      <c r="X334" t="s">
        <v>1803</v>
      </c>
    </row>
    <row r="335" spans="1:24">
      <c r="A335" s="73">
        <v>295</v>
      </c>
      <c r="B335" t="s">
        <v>963</v>
      </c>
      <c r="C335" t="s">
        <v>3233</v>
      </c>
      <c r="D335" t="s">
        <v>2692</v>
      </c>
      <c r="E335" t="s">
        <v>2793</v>
      </c>
      <c r="F335" t="s">
        <v>261</v>
      </c>
      <c r="G335" s="3" t="s">
        <v>727</v>
      </c>
      <c r="H335" s="3" t="s">
        <v>2908</v>
      </c>
      <c r="I335" t="s">
        <v>1898</v>
      </c>
      <c r="J335">
        <v>1949</v>
      </c>
      <c r="K335">
        <v>1984</v>
      </c>
      <c r="M335">
        <v>1950</v>
      </c>
      <c r="N335">
        <v>2011</v>
      </c>
      <c r="O335" t="s">
        <v>288</v>
      </c>
      <c r="Q335" t="s">
        <v>3119</v>
      </c>
      <c r="W335" t="s">
        <v>2575</v>
      </c>
    </row>
    <row r="336" spans="1:24">
      <c r="A336" s="73">
        <v>296</v>
      </c>
      <c r="B336" t="s">
        <v>963</v>
      </c>
      <c r="C336" t="s">
        <v>3233</v>
      </c>
      <c r="D336" t="s">
        <v>2692</v>
      </c>
      <c r="E336" t="s">
        <v>2793</v>
      </c>
      <c r="F336" t="s">
        <v>261</v>
      </c>
      <c r="G336" s="3" t="s">
        <v>727</v>
      </c>
      <c r="H336" s="3" t="s">
        <v>3194</v>
      </c>
      <c r="I336" t="s">
        <v>1899</v>
      </c>
      <c r="J336">
        <v>1857</v>
      </c>
      <c r="K336">
        <v>2006</v>
      </c>
      <c r="L336">
        <v>6</v>
      </c>
      <c r="M336">
        <v>1950</v>
      </c>
      <c r="O336" t="s">
        <v>288</v>
      </c>
      <c r="Q336" t="s">
        <v>3119</v>
      </c>
      <c r="W336" t="s">
        <v>2576</v>
      </c>
      <c r="X336" t="s">
        <v>1803</v>
      </c>
    </row>
    <row r="337" spans="1:25">
      <c r="A337" s="73">
        <v>297</v>
      </c>
      <c r="B337" t="s">
        <v>963</v>
      </c>
      <c r="C337" t="s">
        <v>3233</v>
      </c>
      <c r="D337" t="s">
        <v>2692</v>
      </c>
      <c r="E337" t="s">
        <v>2793</v>
      </c>
      <c r="F337" t="s">
        <v>261</v>
      </c>
      <c r="G337" s="3" t="s">
        <v>727</v>
      </c>
      <c r="H337" s="3" t="s">
        <v>2140</v>
      </c>
      <c r="I337" t="s">
        <v>1899</v>
      </c>
      <c r="J337">
        <v>1857</v>
      </c>
      <c r="K337">
        <v>1966</v>
      </c>
      <c r="L337" t="s">
        <v>467</v>
      </c>
      <c r="M337">
        <v>1950</v>
      </c>
      <c r="O337" t="s">
        <v>3184</v>
      </c>
      <c r="Q337" t="s">
        <v>3119</v>
      </c>
      <c r="W337" t="s">
        <v>2577</v>
      </c>
      <c r="X337" t="s">
        <v>1803</v>
      </c>
    </row>
    <row r="338" spans="1:25">
      <c r="A338" s="73">
        <v>298</v>
      </c>
      <c r="B338" t="s">
        <v>963</v>
      </c>
      <c r="C338" t="s">
        <v>3233</v>
      </c>
      <c r="D338" t="s">
        <v>2692</v>
      </c>
      <c r="E338" t="s">
        <v>2793</v>
      </c>
      <c r="F338" t="s">
        <v>261</v>
      </c>
      <c r="G338" s="3" t="s">
        <v>2788</v>
      </c>
      <c r="H338" s="3" t="s">
        <v>781</v>
      </c>
      <c r="I338" t="s">
        <v>1896</v>
      </c>
      <c r="J338">
        <v>1857</v>
      </c>
      <c r="K338">
        <v>1905</v>
      </c>
      <c r="L338" t="s">
        <v>106</v>
      </c>
      <c r="M338">
        <v>1942</v>
      </c>
      <c r="N338">
        <v>2011</v>
      </c>
      <c r="O338" t="s">
        <v>288</v>
      </c>
      <c r="Q338" t="s">
        <v>2924</v>
      </c>
      <c r="R338" t="s">
        <v>2998</v>
      </c>
      <c r="S338" t="s">
        <v>3211</v>
      </c>
      <c r="V338" t="s">
        <v>1353</v>
      </c>
      <c r="W338" t="s">
        <v>1717</v>
      </c>
      <c r="X338" t="s">
        <v>1803</v>
      </c>
    </row>
    <row r="339" spans="1:25">
      <c r="A339" s="73">
        <v>299</v>
      </c>
      <c r="B339" t="s">
        <v>963</v>
      </c>
      <c r="C339" t="s">
        <v>3233</v>
      </c>
      <c r="D339" t="s">
        <v>2692</v>
      </c>
      <c r="E339" t="s">
        <v>2793</v>
      </c>
      <c r="F339" t="s">
        <v>261</v>
      </c>
      <c r="G339" s="3" t="s">
        <v>2788</v>
      </c>
      <c r="H339" s="3" t="s">
        <v>2731</v>
      </c>
      <c r="I339" t="s">
        <v>1658</v>
      </c>
      <c r="J339">
        <v>1937</v>
      </c>
      <c r="K339">
        <v>1987</v>
      </c>
      <c r="M339">
        <v>1987</v>
      </c>
      <c r="O339" t="s">
        <v>288</v>
      </c>
      <c r="Q339" t="s">
        <v>2924</v>
      </c>
      <c r="R339" t="s">
        <v>2998</v>
      </c>
      <c r="S339" t="s">
        <v>3211</v>
      </c>
      <c r="V339" t="s">
        <v>102</v>
      </c>
      <c r="W339" t="s">
        <v>1659</v>
      </c>
      <c r="X339" t="s">
        <v>1803</v>
      </c>
    </row>
    <row r="340" spans="1:25">
      <c r="A340" s="73">
        <v>300</v>
      </c>
      <c r="B340" t="s">
        <v>963</v>
      </c>
      <c r="C340" t="s">
        <v>3233</v>
      </c>
      <c r="D340" t="s">
        <v>2692</v>
      </c>
      <c r="E340" t="s">
        <v>2793</v>
      </c>
      <c r="F340" t="s">
        <v>752</v>
      </c>
      <c r="G340" s="3" t="s">
        <v>805</v>
      </c>
      <c r="H340" s="3" t="s">
        <v>806</v>
      </c>
      <c r="I340" t="s">
        <v>631</v>
      </c>
      <c r="J340">
        <v>1898</v>
      </c>
      <c r="K340">
        <v>2010</v>
      </c>
      <c r="L340">
        <v>11</v>
      </c>
      <c r="O340" t="s">
        <v>1194</v>
      </c>
      <c r="Q340" t="s">
        <v>3119</v>
      </c>
      <c r="W340" t="s">
        <v>1135</v>
      </c>
      <c r="X340" t="s">
        <v>1803</v>
      </c>
      <c r="Y340" t="s">
        <v>1803</v>
      </c>
    </row>
    <row r="341" spans="1:25">
      <c r="A341" s="73">
        <v>300.10000000000002</v>
      </c>
      <c r="B341" t="s">
        <v>963</v>
      </c>
      <c r="C341" t="s">
        <v>3233</v>
      </c>
      <c r="D341" t="s">
        <v>2692</v>
      </c>
      <c r="E341" t="s">
        <v>2793</v>
      </c>
      <c r="F341" t="s">
        <v>844</v>
      </c>
      <c r="G341" s="3" t="s">
        <v>845</v>
      </c>
      <c r="H341" s="3" t="s">
        <v>1900</v>
      </c>
      <c r="I341" t="s">
        <v>2279</v>
      </c>
      <c r="J341">
        <v>1856</v>
      </c>
      <c r="L341">
        <v>10</v>
      </c>
      <c r="M341">
        <v>1942</v>
      </c>
      <c r="O341" t="s">
        <v>2508</v>
      </c>
      <c r="Q341" t="s">
        <v>3119</v>
      </c>
      <c r="V341" t="s">
        <v>3131</v>
      </c>
      <c r="W341" t="s">
        <v>173</v>
      </c>
      <c r="X341" t="s">
        <v>1803</v>
      </c>
    </row>
    <row r="342" spans="1:25">
      <c r="A342" s="73">
        <v>301</v>
      </c>
      <c r="B342" t="s">
        <v>963</v>
      </c>
      <c r="C342" t="s">
        <v>3233</v>
      </c>
      <c r="D342" t="s">
        <v>2692</v>
      </c>
      <c r="E342" t="s">
        <v>2793</v>
      </c>
      <c r="F342" t="s">
        <v>2647</v>
      </c>
      <c r="G342" s="3" t="s">
        <v>641</v>
      </c>
      <c r="H342" s="3" t="s">
        <v>2778</v>
      </c>
      <c r="I342" t="s">
        <v>463</v>
      </c>
      <c r="J342">
        <v>1967</v>
      </c>
      <c r="K342">
        <v>2009</v>
      </c>
      <c r="L342" t="s">
        <v>3197</v>
      </c>
      <c r="Q342" t="s">
        <v>2848</v>
      </c>
      <c r="S342" t="s">
        <v>3213</v>
      </c>
      <c r="W342" t="s">
        <v>464</v>
      </c>
      <c r="X342" t="s">
        <v>1803</v>
      </c>
    </row>
    <row r="343" spans="1:25">
      <c r="A343" s="73">
        <v>301.10000000000002</v>
      </c>
      <c r="B343" t="s">
        <v>963</v>
      </c>
      <c r="C343" t="s">
        <v>3233</v>
      </c>
      <c r="D343" t="s">
        <v>2692</v>
      </c>
      <c r="E343" t="s">
        <v>2793</v>
      </c>
      <c r="F343" t="s">
        <v>227</v>
      </c>
      <c r="G343" s="3" t="s">
        <v>384</v>
      </c>
      <c r="H343" s="3" t="s">
        <v>527</v>
      </c>
      <c r="I343" t="s">
        <v>210</v>
      </c>
      <c r="J343">
        <v>1954</v>
      </c>
      <c r="M343">
        <v>1942</v>
      </c>
      <c r="Q343" t="s">
        <v>3119</v>
      </c>
      <c r="W343" t="s">
        <v>211</v>
      </c>
    </row>
    <row r="344" spans="1:25">
      <c r="A344" s="73">
        <v>302</v>
      </c>
      <c r="B344" t="s">
        <v>963</v>
      </c>
      <c r="C344" t="s">
        <v>3233</v>
      </c>
      <c r="D344" t="s">
        <v>2692</v>
      </c>
      <c r="E344" t="s">
        <v>2793</v>
      </c>
      <c r="F344" t="s">
        <v>1888</v>
      </c>
      <c r="G344" s="3" t="s">
        <v>2925</v>
      </c>
      <c r="H344" s="3" t="s">
        <v>807</v>
      </c>
      <c r="I344" t="s">
        <v>632</v>
      </c>
      <c r="J344">
        <v>1973</v>
      </c>
      <c r="K344">
        <v>1973</v>
      </c>
      <c r="L344" t="s">
        <v>2746</v>
      </c>
      <c r="Q344" t="s">
        <v>3119</v>
      </c>
      <c r="W344" t="s">
        <v>3417</v>
      </c>
      <c r="X344" t="s">
        <v>1803</v>
      </c>
    </row>
    <row r="345" spans="1:25">
      <c r="A345" s="73">
        <v>303</v>
      </c>
      <c r="B345" t="s">
        <v>963</v>
      </c>
      <c r="C345" t="s">
        <v>3233</v>
      </c>
      <c r="D345" t="s">
        <v>2692</v>
      </c>
      <c r="E345" t="s">
        <v>2793</v>
      </c>
      <c r="F345" t="s">
        <v>1888</v>
      </c>
      <c r="G345" s="3" t="s">
        <v>2925</v>
      </c>
      <c r="H345" s="3" t="s">
        <v>2926</v>
      </c>
      <c r="I345" t="s">
        <v>632</v>
      </c>
      <c r="J345">
        <v>1973</v>
      </c>
      <c r="K345">
        <v>2006</v>
      </c>
      <c r="M345">
        <v>1979</v>
      </c>
      <c r="O345" t="s">
        <v>288</v>
      </c>
      <c r="Q345" t="s">
        <v>3119</v>
      </c>
      <c r="W345" t="s">
        <v>771</v>
      </c>
    </row>
    <row r="346" spans="1:25">
      <c r="A346" s="73">
        <v>303.10000000000002</v>
      </c>
      <c r="B346" t="s">
        <v>963</v>
      </c>
      <c r="C346" t="s">
        <v>3233</v>
      </c>
      <c r="D346" t="s">
        <v>2692</v>
      </c>
      <c r="E346" t="s">
        <v>2793</v>
      </c>
      <c r="F346" t="s">
        <v>1888</v>
      </c>
      <c r="G346" s="3" t="s">
        <v>2925</v>
      </c>
      <c r="H346" s="3" t="s">
        <v>2470</v>
      </c>
      <c r="I346" t="s">
        <v>632</v>
      </c>
      <c r="J346">
        <v>1973</v>
      </c>
      <c r="K346">
        <v>1973</v>
      </c>
      <c r="L346" t="s">
        <v>2746</v>
      </c>
      <c r="O346" t="s">
        <v>2721</v>
      </c>
      <c r="Q346" t="s">
        <v>3119</v>
      </c>
      <c r="S346" t="s">
        <v>3210</v>
      </c>
      <c r="W346" t="s">
        <v>2471</v>
      </c>
    </row>
    <row r="347" spans="1:25">
      <c r="A347" s="73">
        <v>304.10000000000002</v>
      </c>
      <c r="B347" t="s">
        <v>963</v>
      </c>
      <c r="C347" t="s">
        <v>3233</v>
      </c>
      <c r="D347" t="s">
        <v>2692</v>
      </c>
      <c r="E347" t="s">
        <v>2793</v>
      </c>
      <c r="F347" t="s">
        <v>844</v>
      </c>
      <c r="G347" s="3" t="s">
        <v>845</v>
      </c>
      <c r="H347" s="3" t="s">
        <v>2860</v>
      </c>
      <c r="I347" t="s">
        <v>2861</v>
      </c>
      <c r="J347">
        <v>1974</v>
      </c>
      <c r="M347">
        <v>1942</v>
      </c>
      <c r="Q347" t="s">
        <v>3119</v>
      </c>
      <c r="W347" t="s">
        <v>211</v>
      </c>
    </row>
    <row r="348" spans="1:25">
      <c r="A348" s="73">
        <v>304.2</v>
      </c>
      <c r="B348" t="s">
        <v>963</v>
      </c>
      <c r="C348" t="s">
        <v>3233</v>
      </c>
      <c r="D348" t="s">
        <v>2692</v>
      </c>
      <c r="E348" t="s">
        <v>2793</v>
      </c>
      <c r="F348" t="s">
        <v>844</v>
      </c>
      <c r="G348" s="3" t="s">
        <v>825</v>
      </c>
      <c r="H348" s="3" t="s">
        <v>2451</v>
      </c>
      <c r="I348" t="s">
        <v>826</v>
      </c>
      <c r="J348">
        <v>2002</v>
      </c>
      <c r="N348">
        <v>2011</v>
      </c>
      <c r="O348" t="s">
        <v>3219</v>
      </c>
      <c r="Q348" t="s">
        <v>3119</v>
      </c>
      <c r="S348" t="s">
        <v>3210</v>
      </c>
      <c r="W348" t="s">
        <v>629</v>
      </c>
      <c r="X348" t="s">
        <v>1803</v>
      </c>
    </row>
    <row r="349" spans="1:25">
      <c r="A349" s="73">
        <v>304.3</v>
      </c>
      <c r="B349" t="s">
        <v>963</v>
      </c>
      <c r="C349" t="s">
        <v>3233</v>
      </c>
      <c r="D349" t="s">
        <v>2692</v>
      </c>
      <c r="E349" t="s">
        <v>2793</v>
      </c>
      <c r="F349" t="s">
        <v>915</v>
      </c>
      <c r="G349" s="3" t="s">
        <v>1132</v>
      </c>
      <c r="H349" s="3" t="s">
        <v>1131</v>
      </c>
      <c r="I349" t="s">
        <v>1137</v>
      </c>
      <c r="J349">
        <v>1913</v>
      </c>
      <c r="M349">
        <v>1941</v>
      </c>
      <c r="O349" t="s">
        <v>622</v>
      </c>
      <c r="Q349" t="s">
        <v>3119</v>
      </c>
      <c r="V349" t="s">
        <v>937</v>
      </c>
      <c r="W349" t="s">
        <v>211</v>
      </c>
    </row>
    <row r="350" spans="1:25">
      <c r="A350" s="73">
        <v>305</v>
      </c>
      <c r="B350" t="s">
        <v>963</v>
      </c>
      <c r="C350" t="s">
        <v>3233</v>
      </c>
      <c r="D350" t="s">
        <v>2692</v>
      </c>
      <c r="E350" t="s">
        <v>2793</v>
      </c>
      <c r="F350" t="s">
        <v>915</v>
      </c>
      <c r="G350" s="3" t="s">
        <v>916</v>
      </c>
      <c r="H350" s="3" t="s">
        <v>917</v>
      </c>
      <c r="I350" t="s">
        <v>2574</v>
      </c>
      <c r="J350">
        <v>1853</v>
      </c>
      <c r="K350">
        <v>2006</v>
      </c>
      <c r="L350" t="s">
        <v>266</v>
      </c>
      <c r="O350" t="s">
        <v>288</v>
      </c>
      <c r="Q350" t="s">
        <v>2924</v>
      </c>
      <c r="S350" t="s">
        <v>2848</v>
      </c>
      <c r="V350" t="s">
        <v>2469</v>
      </c>
      <c r="W350" t="s">
        <v>1915</v>
      </c>
      <c r="X350" t="s">
        <v>1803</v>
      </c>
    </row>
    <row r="351" spans="1:25">
      <c r="A351" s="73">
        <v>305.5</v>
      </c>
      <c r="B351" t="s">
        <v>963</v>
      </c>
      <c r="C351" t="s">
        <v>3233</v>
      </c>
      <c r="D351" t="s">
        <v>2692</v>
      </c>
      <c r="E351" t="s">
        <v>2793</v>
      </c>
      <c r="F351" t="s">
        <v>915</v>
      </c>
      <c r="G351" s="3" t="s">
        <v>916</v>
      </c>
      <c r="H351" s="3" t="s">
        <v>177</v>
      </c>
      <c r="I351" t="s">
        <v>1899</v>
      </c>
      <c r="J351">
        <v>1857</v>
      </c>
      <c r="M351">
        <v>2000</v>
      </c>
      <c r="O351" t="s">
        <v>460</v>
      </c>
      <c r="Q351" t="s">
        <v>3119</v>
      </c>
      <c r="W351" t="s">
        <v>172</v>
      </c>
    </row>
    <row r="352" spans="1:25">
      <c r="A352" s="73">
        <v>306</v>
      </c>
      <c r="B352" t="s">
        <v>963</v>
      </c>
      <c r="C352" t="s">
        <v>3233</v>
      </c>
      <c r="D352" t="s">
        <v>2692</v>
      </c>
      <c r="E352" t="s">
        <v>2793</v>
      </c>
      <c r="F352" t="s">
        <v>960</v>
      </c>
      <c r="G352" s="3" t="s">
        <v>2113</v>
      </c>
      <c r="H352" s="3" t="s">
        <v>961</v>
      </c>
      <c r="I352" t="s">
        <v>2114</v>
      </c>
      <c r="J352">
        <v>1962</v>
      </c>
      <c r="K352">
        <v>2006</v>
      </c>
      <c r="O352" t="s">
        <v>288</v>
      </c>
      <c r="Q352" t="s">
        <v>3119</v>
      </c>
      <c r="W352" t="s">
        <v>2144</v>
      </c>
    </row>
    <row r="353" spans="1:25">
      <c r="A353" s="73">
        <v>306.10000000000002</v>
      </c>
      <c r="B353" t="s">
        <v>963</v>
      </c>
      <c r="C353" t="s">
        <v>3233</v>
      </c>
      <c r="D353" t="s">
        <v>2692</v>
      </c>
      <c r="E353" t="s">
        <v>2793</v>
      </c>
      <c r="F353" t="s">
        <v>960</v>
      </c>
      <c r="G353" s="3" t="s">
        <v>2789</v>
      </c>
      <c r="H353" s="3" t="s">
        <v>2446</v>
      </c>
      <c r="I353" t="s">
        <v>633</v>
      </c>
      <c r="J353">
        <v>1913</v>
      </c>
      <c r="M353">
        <v>1942</v>
      </c>
      <c r="O353" t="s">
        <v>288</v>
      </c>
      <c r="Q353" t="s">
        <v>3119</v>
      </c>
      <c r="W353" t="s">
        <v>211</v>
      </c>
    </row>
    <row r="354" spans="1:25">
      <c r="A354" s="73">
        <v>307</v>
      </c>
      <c r="B354" t="s">
        <v>963</v>
      </c>
      <c r="C354" t="s">
        <v>3233</v>
      </c>
      <c r="D354" t="s">
        <v>2692</v>
      </c>
      <c r="E354" t="s">
        <v>2793</v>
      </c>
      <c r="F354" t="s">
        <v>960</v>
      </c>
      <c r="G354" s="3" t="s">
        <v>2789</v>
      </c>
      <c r="H354" s="3" t="s">
        <v>2790</v>
      </c>
      <c r="I354" t="s">
        <v>634</v>
      </c>
      <c r="J354">
        <v>1942</v>
      </c>
      <c r="K354">
        <v>2006</v>
      </c>
      <c r="L354" t="s">
        <v>331</v>
      </c>
      <c r="O354" t="s">
        <v>288</v>
      </c>
      <c r="Q354" t="s">
        <v>3119</v>
      </c>
      <c r="W354" t="s">
        <v>981</v>
      </c>
      <c r="X354" t="s">
        <v>1803</v>
      </c>
    </row>
    <row r="355" spans="1:25">
      <c r="A355" s="73">
        <v>307.10000000000002</v>
      </c>
      <c r="B355" t="s">
        <v>963</v>
      </c>
      <c r="C355" t="s">
        <v>3233</v>
      </c>
      <c r="D355" t="s">
        <v>2692</v>
      </c>
      <c r="E355" t="s">
        <v>2793</v>
      </c>
      <c r="F355" t="s">
        <v>3082</v>
      </c>
      <c r="G355" s="3" t="s">
        <v>2485</v>
      </c>
      <c r="H355" s="3" t="s">
        <v>2486</v>
      </c>
      <c r="I355" t="s">
        <v>2487</v>
      </c>
      <c r="J355">
        <v>1838</v>
      </c>
      <c r="M355">
        <v>1950</v>
      </c>
      <c r="O355" t="s">
        <v>2488</v>
      </c>
      <c r="Q355" t="s">
        <v>2848</v>
      </c>
      <c r="S355" t="s">
        <v>3211</v>
      </c>
      <c r="V355" t="s">
        <v>2503</v>
      </c>
      <c r="W355" t="s">
        <v>211</v>
      </c>
    </row>
    <row r="356" spans="1:25">
      <c r="A356" s="73">
        <v>308</v>
      </c>
      <c r="B356" t="s">
        <v>963</v>
      </c>
      <c r="C356" t="s">
        <v>3233</v>
      </c>
      <c r="D356" t="s">
        <v>2692</v>
      </c>
      <c r="E356" t="s">
        <v>2793</v>
      </c>
      <c r="F356" t="s">
        <v>3082</v>
      </c>
      <c r="G356" s="3" t="s">
        <v>2830</v>
      </c>
      <c r="H356" s="3" t="s">
        <v>3308</v>
      </c>
      <c r="I356" t="s">
        <v>635</v>
      </c>
      <c r="J356">
        <v>1905</v>
      </c>
      <c r="K356">
        <v>1988</v>
      </c>
      <c r="L356" t="s">
        <v>385</v>
      </c>
      <c r="M356">
        <v>1949</v>
      </c>
      <c r="Q356" t="s">
        <v>2924</v>
      </c>
      <c r="S356" t="s">
        <v>815</v>
      </c>
      <c r="V356" t="s">
        <v>2504</v>
      </c>
      <c r="W356" t="s">
        <v>1891</v>
      </c>
      <c r="X356" t="s">
        <v>1803</v>
      </c>
    </row>
    <row r="357" spans="1:25">
      <c r="A357" s="73">
        <v>309</v>
      </c>
      <c r="B357" t="s">
        <v>963</v>
      </c>
      <c r="C357" t="s">
        <v>3233</v>
      </c>
      <c r="D357" t="s">
        <v>2692</v>
      </c>
      <c r="E357" t="s">
        <v>2793</v>
      </c>
      <c r="F357" t="s">
        <v>2596</v>
      </c>
      <c r="G357" s="3" t="s">
        <v>918</v>
      </c>
      <c r="H357" s="3" t="s">
        <v>919</v>
      </c>
      <c r="I357" t="s">
        <v>636</v>
      </c>
      <c r="J357">
        <v>1996</v>
      </c>
      <c r="K357">
        <v>2010</v>
      </c>
      <c r="L357" t="s">
        <v>958</v>
      </c>
      <c r="Q357" t="s">
        <v>3119</v>
      </c>
      <c r="W357" t="s">
        <v>1135</v>
      </c>
      <c r="X357" t="s">
        <v>1803</v>
      </c>
      <c r="Y357" t="s">
        <v>1803</v>
      </c>
    </row>
    <row r="358" spans="1:25">
      <c r="A358" s="73">
        <v>310</v>
      </c>
      <c r="B358" t="s">
        <v>963</v>
      </c>
      <c r="C358" t="s">
        <v>3233</v>
      </c>
      <c r="D358" t="s">
        <v>2692</v>
      </c>
      <c r="E358" t="s">
        <v>2793</v>
      </c>
      <c r="F358" t="s">
        <v>2596</v>
      </c>
      <c r="G358" s="3" t="s">
        <v>920</v>
      </c>
      <c r="H358" s="3" t="s">
        <v>2799</v>
      </c>
      <c r="I358" t="s">
        <v>1984</v>
      </c>
      <c r="J358">
        <v>1864</v>
      </c>
      <c r="K358">
        <v>2010</v>
      </c>
      <c r="L358" t="s">
        <v>318</v>
      </c>
      <c r="O358" t="s">
        <v>622</v>
      </c>
      <c r="Q358" t="s">
        <v>3119</v>
      </c>
      <c r="W358" t="s">
        <v>1135</v>
      </c>
      <c r="X358" t="s">
        <v>1803</v>
      </c>
      <c r="Y358" t="s">
        <v>1803</v>
      </c>
    </row>
    <row r="359" spans="1:25">
      <c r="A359" s="73">
        <v>311</v>
      </c>
      <c r="B359" t="s">
        <v>963</v>
      </c>
      <c r="C359" t="s">
        <v>3233</v>
      </c>
      <c r="D359" t="s">
        <v>2692</v>
      </c>
      <c r="E359" t="s">
        <v>2793</v>
      </c>
      <c r="F359" t="s">
        <v>2596</v>
      </c>
      <c r="G359" s="3" t="s">
        <v>2787</v>
      </c>
      <c r="H359" s="3" t="s">
        <v>2076</v>
      </c>
      <c r="I359" t="s">
        <v>110</v>
      </c>
      <c r="J359">
        <v>1873</v>
      </c>
      <c r="K359">
        <v>1986</v>
      </c>
      <c r="L359" t="s">
        <v>3339</v>
      </c>
      <c r="M359">
        <v>1986</v>
      </c>
      <c r="O359" t="s">
        <v>60</v>
      </c>
      <c r="Q359" t="s">
        <v>2924</v>
      </c>
      <c r="R359" t="s">
        <v>2998</v>
      </c>
      <c r="S359" t="s">
        <v>3211</v>
      </c>
      <c r="W359" t="s">
        <v>1840</v>
      </c>
      <c r="X359" t="s">
        <v>1803</v>
      </c>
    </row>
    <row r="360" spans="1:25">
      <c r="A360" s="73">
        <v>312</v>
      </c>
      <c r="B360" t="s">
        <v>963</v>
      </c>
      <c r="C360" t="s">
        <v>3233</v>
      </c>
      <c r="D360" t="s">
        <v>2692</v>
      </c>
      <c r="E360" t="s">
        <v>2793</v>
      </c>
      <c r="F360" t="s">
        <v>2596</v>
      </c>
      <c r="G360" s="3" t="s">
        <v>2787</v>
      </c>
      <c r="H360" s="3" t="s">
        <v>2992</v>
      </c>
      <c r="I360" t="s">
        <v>638</v>
      </c>
      <c r="J360">
        <v>1954</v>
      </c>
      <c r="K360">
        <v>1954</v>
      </c>
      <c r="M360">
        <v>1954</v>
      </c>
      <c r="Q360" t="s">
        <v>3119</v>
      </c>
      <c r="W360" t="s">
        <v>2088</v>
      </c>
      <c r="X360" t="s">
        <v>1803</v>
      </c>
    </row>
    <row r="361" spans="1:25">
      <c r="A361" s="73">
        <v>313</v>
      </c>
      <c r="B361" t="s">
        <v>963</v>
      </c>
      <c r="C361" t="s">
        <v>3233</v>
      </c>
      <c r="D361" t="s">
        <v>2692</v>
      </c>
      <c r="E361" t="s">
        <v>2793</v>
      </c>
      <c r="F361" t="s">
        <v>1974</v>
      </c>
      <c r="G361" s="3" t="s">
        <v>1975</v>
      </c>
      <c r="H361" s="3" t="s">
        <v>260</v>
      </c>
      <c r="I361" t="s">
        <v>1720</v>
      </c>
      <c r="J361">
        <v>1962</v>
      </c>
      <c r="K361">
        <v>2006</v>
      </c>
      <c r="O361" t="s">
        <v>2721</v>
      </c>
      <c r="Q361" t="s">
        <v>3119</v>
      </c>
      <c r="W361" t="s">
        <v>2144</v>
      </c>
    </row>
    <row r="362" spans="1:25">
      <c r="A362" s="73">
        <v>314</v>
      </c>
      <c r="B362" t="s">
        <v>963</v>
      </c>
      <c r="C362" t="s">
        <v>3233</v>
      </c>
      <c r="D362" t="s">
        <v>2692</v>
      </c>
      <c r="E362" t="s">
        <v>2793</v>
      </c>
      <c r="F362" t="s">
        <v>3420</v>
      </c>
      <c r="G362" s="3" t="s">
        <v>2730</v>
      </c>
      <c r="H362" s="3" t="s">
        <v>2947</v>
      </c>
      <c r="I362" t="s">
        <v>292</v>
      </c>
      <c r="J362">
        <v>1981</v>
      </c>
      <c r="K362">
        <v>2006</v>
      </c>
      <c r="L362" t="s">
        <v>2746</v>
      </c>
      <c r="O362" t="s">
        <v>288</v>
      </c>
      <c r="Q362" t="s">
        <v>3119</v>
      </c>
      <c r="W362" t="s">
        <v>981</v>
      </c>
      <c r="X362" t="s">
        <v>1803</v>
      </c>
    </row>
    <row r="363" spans="1:25">
      <c r="A363" s="73">
        <v>315</v>
      </c>
      <c r="B363" t="s">
        <v>963</v>
      </c>
      <c r="C363" t="s">
        <v>3233</v>
      </c>
      <c r="D363" t="s">
        <v>2692</v>
      </c>
      <c r="E363" t="s">
        <v>2793</v>
      </c>
      <c r="F363" t="s">
        <v>3420</v>
      </c>
      <c r="G363" s="3" t="s">
        <v>2730</v>
      </c>
      <c r="H363" s="3" t="s">
        <v>3311</v>
      </c>
      <c r="I363" t="s">
        <v>635</v>
      </c>
      <c r="J363">
        <v>1905</v>
      </c>
      <c r="K363">
        <v>2009</v>
      </c>
      <c r="L363" t="s">
        <v>2746</v>
      </c>
      <c r="M363">
        <v>1974</v>
      </c>
      <c r="O363" t="s">
        <v>288</v>
      </c>
      <c r="Q363" t="s">
        <v>2924</v>
      </c>
      <c r="R363" t="s">
        <v>2640</v>
      </c>
      <c r="S363" t="s">
        <v>3211</v>
      </c>
      <c r="W363" t="s">
        <v>2578</v>
      </c>
      <c r="X363" t="s">
        <v>1803</v>
      </c>
    </row>
    <row r="364" spans="1:25">
      <c r="A364" s="73">
        <v>316</v>
      </c>
      <c r="B364" t="s">
        <v>963</v>
      </c>
      <c r="C364" t="s">
        <v>3233</v>
      </c>
      <c r="D364" t="s">
        <v>2692</v>
      </c>
      <c r="E364" t="s">
        <v>2793</v>
      </c>
      <c r="F364" t="s">
        <v>3420</v>
      </c>
      <c r="G364" s="3" t="s">
        <v>3024</v>
      </c>
      <c r="H364" s="3" t="s">
        <v>1724</v>
      </c>
      <c r="I364" t="s">
        <v>2135</v>
      </c>
      <c r="J364">
        <v>1960</v>
      </c>
      <c r="K364">
        <v>2006</v>
      </c>
      <c r="O364" t="s">
        <v>288</v>
      </c>
      <c r="Q364" t="s">
        <v>3119</v>
      </c>
      <c r="W364" t="s">
        <v>2144</v>
      </c>
    </row>
    <row r="365" spans="1:25">
      <c r="A365" s="73">
        <v>317</v>
      </c>
      <c r="B365" t="s">
        <v>963</v>
      </c>
      <c r="C365" t="s">
        <v>3233</v>
      </c>
      <c r="D365" t="s">
        <v>2692</v>
      </c>
      <c r="E365" t="s">
        <v>2793</v>
      </c>
      <c r="F365" t="s">
        <v>3420</v>
      </c>
      <c r="G365" s="3" t="s">
        <v>3299</v>
      </c>
      <c r="H365" s="3" t="s">
        <v>1640</v>
      </c>
      <c r="I365" t="s">
        <v>2159</v>
      </c>
      <c r="J365">
        <v>1960</v>
      </c>
      <c r="K365">
        <v>2006</v>
      </c>
      <c r="L365" t="s">
        <v>3138</v>
      </c>
      <c r="O365" t="s">
        <v>288</v>
      </c>
      <c r="Q365" t="s">
        <v>3119</v>
      </c>
      <c r="W365" t="s">
        <v>3041</v>
      </c>
    </row>
    <row r="366" spans="1:25">
      <c r="A366" s="73">
        <v>318</v>
      </c>
      <c r="B366" t="s">
        <v>963</v>
      </c>
      <c r="C366" t="s">
        <v>3233</v>
      </c>
      <c r="D366" t="s">
        <v>2692</v>
      </c>
      <c r="E366" t="s">
        <v>2793</v>
      </c>
      <c r="F366" t="s">
        <v>3030</v>
      </c>
      <c r="G366" s="3" t="s">
        <v>813</v>
      </c>
      <c r="H366" s="3" t="s">
        <v>2965</v>
      </c>
      <c r="I366" t="s">
        <v>2879</v>
      </c>
      <c r="J366">
        <v>1853</v>
      </c>
      <c r="K366">
        <v>2010</v>
      </c>
      <c r="L366" t="s">
        <v>385</v>
      </c>
      <c r="O366" t="s">
        <v>622</v>
      </c>
      <c r="Q366" t="s">
        <v>3119</v>
      </c>
      <c r="W366" t="s">
        <v>763</v>
      </c>
    </row>
    <row r="367" spans="1:25">
      <c r="A367" s="73">
        <v>319</v>
      </c>
      <c r="B367" t="s">
        <v>963</v>
      </c>
      <c r="C367" t="s">
        <v>3233</v>
      </c>
      <c r="D367" t="s">
        <v>2692</v>
      </c>
      <c r="E367" t="s">
        <v>2793</v>
      </c>
      <c r="F367" t="s">
        <v>3030</v>
      </c>
      <c r="G367" s="3" t="s">
        <v>3031</v>
      </c>
      <c r="H367" s="3" t="s">
        <v>3081</v>
      </c>
      <c r="I367" t="s">
        <v>1838</v>
      </c>
      <c r="J367">
        <v>1938</v>
      </c>
      <c r="K367">
        <v>1986</v>
      </c>
      <c r="L367" t="s">
        <v>814</v>
      </c>
      <c r="M367">
        <v>1986</v>
      </c>
      <c r="O367" t="s">
        <v>622</v>
      </c>
      <c r="Q367" t="s">
        <v>2924</v>
      </c>
      <c r="R367" t="s">
        <v>2998</v>
      </c>
      <c r="W367" t="s">
        <v>1839</v>
      </c>
      <c r="X367" t="s">
        <v>1803</v>
      </c>
    </row>
    <row r="368" spans="1:25">
      <c r="A368" s="73">
        <v>320</v>
      </c>
      <c r="B368" t="s">
        <v>963</v>
      </c>
      <c r="C368" t="s">
        <v>3233</v>
      </c>
      <c r="D368" t="s">
        <v>2692</v>
      </c>
      <c r="E368" t="s">
        <v>2793</v>
      </c>
      <c r="F368" t="s">
        <v>3030</v>
      </c>
      <c r="G368" s="3" t="s">
        <v>2980</v>
      </c>
      <c r="H368" s="3" t="s">
        <v>3032</v>
      </c>
      <c r="I368" t="s">
        <v>2158</v>
      </c>
      <c r="J368">
        <v>1960</v>
      </c>
      <c r="K368">
        <v>2006</v>
      </c>
      <c r="O368" t="s">
        <v>288</v>
      </c>
      <c r="Q368" t="s">
        <v>3119</v>
      </c>
      <c r="W368" t="s">
        <v>2144</v>
      </c>
    </row>
    <row r="369" spans="1:25">
      <c r="A369" s="73">
        <v>321</v>
      </c>
      <c r="B369" t="s">
        <v>963</v>
      </c>
      <c r="C369" t="s">
        <v>3233</v>
      </c>
      <c r="D369" t="s">
        <v>2692</v>
      </c>
      <c r="E369" t="s">
        <v>2793</v>
      </c>
      <c r="F369" t="s">
        <v>3030</v>
      </c>
      <c r="G369" s="3" t="s">
        <v>436</v>
      </c>
      <c r="H369" s="3" t="s">
        <v>437</v>
      </c>
      <c r="I369" t="s">
        <v>295</v>
      </c>
      <c r="J369">
        <v>1995</v>
      </c>
      <c r="K369">
        <v>2010</v>
      </c>
      <c r="L369" t="s">
        <v>318</v>
      </c>
      <c r="Q369" t="s">
        <v>3119</v>
      </c>
      <c r="W369" t="s">
        <v>1135</v>
      </c>
      <c r="X369" t="s">
        <v>1803</v>
      </c>
      <c r="Y369" t="s">
        <v>1803</v>
      </c>
    </row>
    <row r="370" spans="1:25">
      <c r="A370" s="73">
        <v>321.10000000000002</v>
      </c>
      <c r="B370" t="s">
        <v>963</v>
      </c>
      <c r="C370" t="s">
        <v>3233</v>
      </c>
      <c r="D370" t="s">
        <v>2692</v>
      </c>
      <c r="E370" t="s">
        <v>2793</v>
      </c>
      <c r="F370" t="s">
        <v>2608</v>
      </c>
      <c r="G370" s="3" t="s">
        <v>2609</v>
      </c>
      <c r="H370" s="3" t="s">
        <v>2610</v>
      </c>
      <c r="I370" t="s">
        <v>1007</v>
      </c>
      <c r="J370">
        <v>1898</v>
      </c>
      <c r="M370">
        <v>1966</v>
      </c>
      <c r="Q370" t="s">
        <v>2848</v>
      </c>
      <c r="W370" t="s">
        <v>922</v>
      </c>
    </row>
    <row r="371" spans="1:25">
      <c r="A371" s="73">
        <v>322</v>
      </c>
      <c r="B371" t="s">
        <v>963</v>
      </c>
      <c r="C371" t="s">
        <v>3233</v>
      </c>
      <c r="D371" t="s">
        <v>2692</v>
      </c>
      <c r="E371" t="s">
        <v>2793</v>
      </c>
      <c r="F371" t="s">
        <v>438</v>
      </c>
      <c r="G371" s="3" t="s">
        <v>801</v>
      </c>
      <c r="H371" s="3" t="s">
        <v>3408</v>
      </c>
      <c r="I371" t="s">
        <v>2487</v>
      </c>
      <c r="J371">
        <v>1838</v>
      </c>
      <c r="K371">
        <v>2010</v>
      </c>
      <c r="M371">
        <v>1942</v>
      </c>
      <c r="Q371" t="s">
        <v>2848</v>
      </c>
      <c r="S371" t="s">
        <v>3213</v>
      </c>
      <c r="W371" t="s">
        <v>2669</v>
      </c>
      <c r="X371" t="s">
        <v>1803</v>
      </c>
    </row>
    <row r="372" spans="1:25">
      <c r="A372" s="73">
        <v>323</v>
      </c>
      <c r="B372" t="s">
        <v>963</v>
      </c>
      <c r="C372" t="s">
        <v>3233</v>
      </c>
      <c r="D372" t="s">
        <v>2692</v>
      </c>
      <c r="E372" t="s">
        <v>2793</v>
      </c>
      <c r="F372" t="s">
        <v>438</v>
      </c>
      <c r="G372" s="3" t="s">
        <v>801</v>
      </c>
      <c r="H372" s="3" t="s">
        <v>802</v>
      </c>
      <c r="I372" t="s">
        <v>294</v>
      </c>
      <c r="J372">
        <v>1938</v>
      </c>
      <c r="K372">
        <v>2010</v>
      </c>
      <c r="L372">
        <v>11</v>
      </c>
      <c r="Q372" t="s">
        <v>2848</v>
      </c>
      <c r="S372" t="s">
        <v>3213</v>
      </c>
      <c r="V372" t="s">
        <v>3134</v>
      </c>
      <c r="W372" t="s">
        <v>1135</v>
      </c>
      <c r="X372" t="s">
        <v>1803</v>
      </c>
      <c r="Y372" t="s">
        <v>1803</v>
      </c>
    </row>
    <row r="373" spans="1:25">
      <c r="A373" s="73">
        <v>324</v>
      </c>
      <c r="B373" t="s">
        <v>963</v>
      </c>
      <c r="C373" t="s">
        <v>3233</v>
      </c>
      <c r="D373" t="s">
        <v>2692</v>
      </c>
      <c r="E373" t="s">
        <v>2793</v>
      </c>
      <c r="F373" t="s">
        <v>1725</v>
      </c>
      <c r="G373" s="3" t="s">
        <v>667</v>
      </c>
      <c r="H373" s="3" t="s">
        <v>2720</v>
      </c>
      <c r="I373" t="s">
        <v>1137</v>
      </c>
      <c r="J373">
        <v>1913</v>
      </c>
      <c r="K373">
        <v>2009</v>
      </c>
      <c r="L373" t="s">
        <v>3197</v>
      </c>
      <c r="Q373" t="s">
        <v>3119</v>
      </c>
      <c r="R373" t="s">
        <v>2998</v>
      </c>
      <c r="W373" t="s">
        <v>1055</v>
      </c>
    </row>
    <row r="374" spans="1:25">
      <c r="A374" s="73">
        <v>325</v>
      </c>
      <c r="B374" t="s">
        <v>963</v>
      </c>
      <c r="C374" t="s">
        <v>3233</v>
      </c>
      <c r="D374" t="s">
        <v>2692</v>
      </c>
      <c r="E374" t="s">
        <v>2793</v>
      </c>
      <c r="F374" t="s">
        <v>1725</v>
      </c>
      <c r="G374" s="3" t="s">
        <v>667</v>
      </c>
      <c r="H374" s="3" t="s">
        <v>2965</v>
      </c>
      <c r="I374" t="s">
        <v>2879</v>
      </c>
      <c r="J374">
        <v>1853</v>
      </c>
      <c r="M374">
        <v>1979</v>
      </c>
      <c r="O374" t="s">
        <v>2721</v>
      </c>
      <c r="Q374" t="s">
        <v>3119</v>
      </c>
      <c r="W374" t="s">
        <v>445</v>
      </c>
    </row>
    <row r="375" spans="1:25">
      <c r="A375" s="73">
        <v>326</v>
      </c>
      <c r="B375" t="s">
        <v>963</v>
      </c>
      <c r="C375" t="s">
        <v>3233</v>
      </c>
      <c r="D375" t="s">
        <v>2692</v>
      </c>
      <c r="E375" t="s">
        <v>2793</v>
      </c>
      <c r="F375" t="s">
        <v>9</v>
      </c>
      <c r="G375" s="3" t="s">
        <v>3383</v>
      </c>
      <c r="H375" s="3" t="s">
        <v>2828</v>
      </c>
      <c r="I375" t="s">
        <v>1899</v>
      </c>
      <c r="J375">
        <v>1857</v>
      </c>
      <c r="K375">
        <v>1984</v>
      </c>
      <c r="L375" t="s">
        <v>2534</v>
      </c>
      <c r="M375">
        <v>1942</v>
      </c>
      <c r="O375" t="s">
        <v>288</v>
      </c>
      <c r="Q375" t="s">
        <v>3119</v>
      </c>
      <c r="V375" t="s">
        <v>490</v>
      </c>
      <c r="W375" t="s">
        <v>178</v>
      </c>
      <c r="X375" t="s">
        <v>1803</v>
      </c>
    </row>
    <row r="376" spans="1:25">
      <c r="A376" s="73">
        <v>327</v>
      </c>
      <c r="B376" t="s">
        <v>963</v>
      </c>
      <c r="C376" t="s">
        <v>3233</v>
      </c>
      <c r="D376" t="s">
        <v>2692</v>
      </c>
      <c r="E376" t="s">
        <v>2793</v>
      </c>
      <c r="F376" t="s">
        <v>2834</v>
      </c>
      <c r="G376" s="3" t="s">
        <v>330</v>
      </c>
      <c r="H376" s="3" t="s">
        <v>405</v>
      </c>
      <c r="I376" t="s">
        <v>296</v>
      </c>
      <c r="J376">
        <v>1890</v>
      </c>
      <c r="K376">
        <v>2010</v>
      </c>
      <c r="L376" t="s">
        <v>385</v>
      </c>
      <c r="M376">
        <v>1975</v>
      </c>
      <c r="Q376" t="s">
        <v>2924</v>
      </c>
      <c r="R376" t="s">
        <v>2998</v>
      </c>
      <c r="V376" t="s">
        <v>560</v>
      </c>
      <c r="W376" t="s">
        <v>3330</v>
      </c>
      <c r="X376" t="s">
        <v>1803</v>
      </c>
    </row>
    <row r="377" spans="1:25">
      <c r="A377" s="73">
        <v>328</v>
      </c>
      <c r="B377" t="s">
        <v>963</v>
      </c>
      <c r="C377" t="s">
        <v>3233</v>
      </c>
      <c r="D377" t="s">
        <v>2692</v>
      </c>
      <c r="E377" t="s">
        <v>2793</v>
      </c>
      <c r="F377" t="s">
        <v>2834</v>
      </c>
      <c r="G377" s="3" t="s">
        <v>330</v>
      </c>
      <c r="H377" s="3" t="s">
        <v>1148</v>
      </c>
      <c r="I377" t="s">
        <v>297</v>
      </c>
      <c r="J377">
        <v>1903</v>
      </c>
      <c r="K377">
        <v>2006</v>
      </c>
      <c r="O377" t="s">
        <v>622</v>
      </c>
      <c r="Q377" t="s">
        <v>2848</v>
      </c>
      <c r="S377" t="s">
        <v>2848</v>
      </c>
      <c r="W377" t="s">
        <v>2144</v>
      </c>
    </row>
    <row r="378" spans="1:25">
      <c r="A378" s="73">
        <v>329</v>
      </c>
      <c r="B378" t="s">
        <v>963</v>
      </c>
      <c r="C378" t="s">
        <v>3233</v>
      </c>
      <c r="D378" t="s">
        <v>2692</v>
      </c>
      <c r="E378" t="s">
        <v>2793</v>
      </c>
      <c r="F378" t="s">
        <v>2834</v>
      </c>
      <c r="G378" s="3" t="s">
        <v>330</v>
      </c>
      <c r="H378" s="3" t="s">
        <v>765</v>
      </c>
      <c r="I378" t="s">
        <v>298</v>
      </c>
      <c r="J378">
        <v>1935</v>
      </c>
      <c r="K378">
        <v>2006</v>
      </c>
      <c r="L378">
        <v>11</v>
      </c>
      <c r="M378">
        <v>1983</v>
      </c>
      <c r="Q378" t="s">
        <v>2924</v>
      </c>
      <c r="R378" t="s">
        <v>2998</v>
      </c>
      <c r="S378" t="s">
        <v>3213</v>
      </c>
      <c r="V378" t="s">
        <v>560</v>
      </c>
      <c r="W378" t="s">
        <v>1844</v>
      </c>
      <c r="X378" t="s">
        <v>1803</v>
      </c>
    </row>
    <row r="379" spans="1:25">
      <c r="A379" s="73">
        <v>330</v>
      </c>
      <c r="B379" t="s">
        <v>963</v>
      </c>
      <c r="C379" t="s">
        <v>3233</v>
      </c>
      <c r="D379" t="s">
        <v>2692</v>
      </c>
      <c r="E379" t="s">
        <v>2793</v>
      </c>
      <c r="F379" t="s">
        <v>2834</v>
      </c>
      <c r="G379" s="3" t="s">
        <v>3344</v>
      </c>
      <c r="H379" s="3" t="s">
        <v>3345</v>
      </c>
      <c r="I379" t="s">
        <v>1984</v>
      </c>
      <c r="J379">
        <v>1864</v>
      </c>
      <c r="K379">
        <v>2010</v>
      </c>
      <c r="L379" t="s">
        <v>318</v>
      </c>
      <c r="Q379" t="s">
        <v>3119</v>
      </c>
      <c r="W379" t="s">
        <v>1135</v>
      </c>
      <c r="X379" t="s">
        <v>1803</v>
      </c>
      <c r="Y379" t="s">
        <v>1803</v>
      </c>
    </row>
    <row r="380" spans="1:25">
      <c r="A380" s="73">
        <v>330.1</v>
      </c>
      <c r="B380" t="s">
        <v>963</v>
      </c>
      <c r="C380" t="s">
        <v>3233</v>
      </c>
      <c r="D380" t="s">
        <v>2692</v>
      </c>
      <c r="E380" t="s">
        <v>2693</v>
      </c>
      <c r="F380" t="s">
        <v>2581</v>
      </c>
      <c r="G380" s="3" t="s">
        <v>2765</v>
      </c>
      <c r="H380" s="3" t="s">
        <v>2766</v>
      </c>
      <c r="I380" t="s">
        <v>299</v>
      </c>
      <c r="J380">
        <v>1904</v>
      </c>
      <c r="K380">
        <v>2005</v>
      </c>
      <c r="M380">
        <v>1991</v>
      </c>
      <c r="Q380" t="s">
        <v>3119</v>
      </c>
      <c r="V380" t="s">
        <v>1815</v>
      </c>
      <c r="W380" t="s">
        <v>3094</v>
      </c>
    </row>
    <row r="381" spans="1:25">
      <c r="A381" s="73">
        <v>331</v>
      </c>
      <c r="B381" t="s">
        <v>963</v>
      </c>
      <c r="C381" t="s">
        <v>3233</v>
      </c>
      <c r="D381" t="s">
        <v>2692</v>
      </c>
      <c r="E381" t="s">
        <v>2693</v>
      </c>
      <c r="F381" t="s">
        <v>1026</v>
      </c>
      <c r="G381" s="3" t="s">
        <v>681</v>
      </c>
      <c r="H381" s="3" t="s">
        <v>3294</v>
      </c>
      <c r="I381" t="s">
        <v>300</v>
      </c>
      <c r="J381">
        <v>1840</v>
      </c>
      <c r="K381">
        <v>2006</v>
      </c>
      <c r="L381" t="s">
        <v>3138</v>
      </c>
      <c r="M381">
        <v>1979</v>
      </c>
      <c r="O381" t="s">
        <v>231</v>
      </c>
      <c r="Q381" t="s">
        <v>3119</v>
      </c>
      <c r="V381" t="s">
        <v>625</v>
      </c>
      <c r="W381" t="s">
        <v>2012</v>
      </c>
      <c r="X381" t="s">
        <v>1803</v>
      </c>
    </row>
    <row r="382" spans="1:25">
      <c r="A382" s="73">
        <v>332</v>
      </c>
      <c r="B382" t="s">
        <v>963</v>
      </c>
      <c r="C382" t="s">
        <v>3233</v>
      </c>
      <c r="D382" t="s">
        <v>2692</v>
      </c>
      <c r="E382" t="s">
        <v>2693</v>
      </c>
      <c r="F382" t="s">
        <v>1026</v>
      </c>
      <c r="G382" s="3" t="s">
        <v>2626</v>
      </c>
      <c r="H382" s="3" t="s">
        <v>2537</v>
      </c>
      <c r="I382" t="s">
        <v>1480</v>
      </c>
      <c r="J382">
        <v>1758</v>
      </c>
      <c r="K382">
        <v>2000</v>
      </c>
      <c r="M382">
        <v>1997</v>
      </c>
      <c r="O382" t="s">
        <v>231</v>
      </c>
      <c r="Q382" t="s">
        <v>2924</v>
      </c>
      <c r="S382" t="s">
        <v>3209</v>
      </c>
      <c r="V382" t="s">
        <v>3037</v>
      </c>
      <c r="W382" t="s">
        <v>482</v>
      </c>
      <c r="X382" t="s">
        <v>1803</v>
      </c>
    </row>
    <row r="383" spans="1:25">
      <c r="A383" s="73">
        <v>333</v>
      </c>
      <c r="B383" t="s">
        <v>963</v>
      </c>
      <c r="C383" t="s">
        <v>3233</v>
      </c>
      <c r="D383" t="s">
        <v>2692</v>
      </c>
      <c r="E383" t="s">
        <v>2693</v>
      </c>
      <c r="F383" t="s">
        <v>1026</v>
      </c>
      <c r="G383" s="3" t="s">
        <v>3354</v>
      </c>
      <c r="H383" s="3" t="s">
        <v>2992</v>
      </c>
      <c r="I383" t="s">
        <v>2102</v>
      </c>
      <c r="J383">
        <v>1852</v>
      </c>
      <c r="K383">
        <v>2010</v>
      </c>
      <c r="L383" t="s">
        <v>3091</v>
      </c>
      <c r="M383">
        <v>1979</v>
      </c>
      <c r="Q383" t="s">
        <v>3119</v>
      </c>
      <c r="V383" t="s">
        <v>3353</v>
      </c>
      <c r="W383" t="s">
        <v>2025</v>
      </c>
      <c r="X383" t="s">
        <v>1803</v>
      </c>
    </row>
    <row r="384" spans="1:25">
      <c r="A384" s="73">
        <v>334</v>
      </c>
      <c r="B384" t="s">
        <v>963</v>
      </c>
      <c r="C384" t="s">
        <v>3233</v>
      </c>
      <c r="D384" t="s">
        <v>2692</v>
      </c>
      <c r="E384" t="s">
        <v>2693</v>
      </c>
      <c r="F384" t="s">
        <v>1026</v>
      </c>
      <c r="G384" s="3" t="s">
        <v>3286</v>
      </c>
      <c r="H384" s="3" t="s">
        <v>232</v>
      </c>
      <c r="I384" t="s">
        <v>2102</v>
      </c>
      <c r="J384">
        <v>1852</v>
      </c>
      <c r="K384">
        <v>1940</v>
      </c>
      <c r="L384" t="s">
        <v>3097</v>
      </c>
      <c r="M384">
        <v>1940</v>
      </c>
      <c r="O384" t="s">
        <v>231</v>
      </c>
      <c r="Q384" t="s">
        <v>3119</v>
      </c>
      <c r="V384" t="s">
        <v>3099</v>
      </c>
      <c r="W384" t="s">
        <v>181</v>
      </c>
      <c r="X384" t="s">
        <v>1803</v>
      </c>
    </row>
    <row r="385" spans="1:25">
      <c r="A385" s="73">
        <v>335</v>
      </c>
      <c r="B385" t="s">
        <v>963</v>
      </c>
      <c r="C385" t="s">
        <v>3233</v>
      </c>
      <c r="D385" t="s">
        <v>2692</v>
      </c>
      <c r="E385" t="s">
        <v>2693</v>
      </c>
      <c r="F385" t="s">
        <v>1026</v>
      </c>
      <c r="G385" s="3" t="s">
        <v>3355</v>
      </c>
      <c r="H385" s="3" t="s">
        <v>2282</v>
      </c>
      <c r="I385" t="s">
        <v>3055</v>
      </c>
      <c r="J385">
        <v>1856</v>
      </c>
      <c r="K385">
        <v>2006</v>
      </c>
      <c r="M385">
        <v>1979</v>
      </c>
      <c r="O385" t="s">
        <v>231</v>
      </c>
      <c r="Q385" t="s">
        <v>3119</v>
      </c>
      <c r="V385" t="s">
        <v>3054</v>
      </c>
      <c r="W385" t="s">
        <v>2028</v>
      </c>
      <c r="X385" t="s">
        <v>1803</v>
      </c>
    </row>
    <row r="386" spans="1:25">
      <c r="A386" s="73">
        <v>336</v>
      </c>
      <c r="B386" t="s">
        <v>963</v>
      </c>
      <c r="C386" t="s">
        <v>3233</v>
      </c>
      <c r="D386" t="s">
        <v>2692</v>
      </c>
      <c r="E386" t="s">
        <v>2693</v>
      </c>
      <c r="F386" t="s">
        <v>1026</v>
      </c>
      <c r="G386" s="3" t="s">
        <v>3355</v>
      </c>
      <c r="H386" s="3" t="s">
        <v>3100</v>
      </c>
      <c r="I386" t="s">
        <v>2161</v>
      </c>
      <c r="J386">
        <v>1900</v>
      </c>
      <c r="K386">
        <v>2010</v>
      </c>
      <c r="L386" t="s">
        <v>3101</v>
      </c>
      <c r="Q386" t="s">
        <v>3119</v>
      </c>
      <c r="V386" t="s">
        <v>413</v>
      </c>
      <c r="W386" t="s">
        <v>1135</v>
      </c>
      <c r="X386" t="s">
        <v>1803</v>
      </c>
      <c r="Y386" t="s">
        <v>1803</v>
      </c>
    </row>
    <row r="387" spans="1:25">
      <c r="A387" s="73">
        <v>337</v>
      </c>
      <c r="B387" t="s">
        <v>963</v>
      </c>
      <c r="C387" t="s">
        <v>3233</v>
      </c>
      <c r="D387" t="s">
        <v>2692</v>
      </c>
      <c r="E387" t="s">
        <v>2693</v>
      </c>
      <c r="F387" t="s">
        <v>414</v>
      </c>
      <c r="G387" s="3" t="s">
        <v>2949</v>
      </c>
      <c r="H387" s="3" t="s">
        <v>774</v>
      </c>
      <c r="I387" t="s">
        <v>301</v>
      </c>
      <c r="J387">
        <v>1851</v>
      </c>
      <c r="K387">
        <v>1966</v>
      </c>
      <c r="L387" t="s">
        <v>3138</v>
      </c>
      <c r="O387" t="s">
        <v>921</v>
      </c>
      <c r="Q387" t="s">
        <v>3119</v>
      </c>
      <c r="V387" t="s">
        <v>685</v>
      </c>
      <c r="W387" t="s">
        <v>922</v>
      </c>
    </row>
    <row r="388" spans="1:25">
      <c r="A388" s="73">
        <v>337.1</v>
      </c>
      <c r="B388" t="s">
        <v>963</v>
      </c>
      <c r="C388" t="s">
        <v>3233</v>
      </c>
      <c r="D388" t="s">
        <v>2692</v>
      </c>
      <c r="E388" t="s">
        <v>2693</v>
      </c>
      <c r="F388" t="s">
        <v>3151</v>
      </c>
      <c r="G388" s="3" t="s">
        <v>2949</v>
      </c>
      <c r="H388" s="3" t="s">
        <v>2103</v>
      </c>
      <c r="I388" t="s">
        <v>2052</v>
      </c>
      <c r="J388">
        <v>1840</v>
      </c>
      <c r="K388">
        <v>1966</v>
      </c>
      <c r="L388">
        <v>14</v>
      </c>
      <c r="M388">
        <v>1979</v>
      </c>
      <c r="Q388" t="s">
        <v>3119</v>
      </c>
      <c r="V388" t="s">
        <v>2104</v>
      </c>
      <c r="W388" t="s">
        <v>1282</v>
      </c>
    </row>
    <row r="389" spans="1:25">
      <c r="A389" s="73">
        <v>338</v>
      </c>
      <c r="B389" t="s">
        <v>963</v>
      </c>
      <c r="C389" t="s">
        <v>3233</v>
      </c>
      <c r="D389" t="s">
        <v>2692</v>
      </c>
      <c r="E389" t="s">
        <v>2693</v>
      </c>
      <c r="F389" t="s">
        <v>1153</v>
      </c>
      <c r="G389" s="3" t="s">
        <v>673</v>
      </c>
      <c r="H389" s="3" t="s">
        <v>2993</v>
      </c>
      <c r="I389" t="s">
        <v>301</v>
      </c>
      <c r="J389">
        <v>1851</v>
      </c>
      <c r="M389">
        <v>1979</v>
      </c>
      <c r="Q389" t="s">
        <v>3119</v>
      </c>
      <c r="V389" t="s">
        <v>2977</v>
      </c>
      <c r="W389" t="s">
        <v>182</v>
      </c>
      <c r="X389" t="s">
        <v>1803</v>
      </c>
    </row>
    <row r="390" spans="1:25">
      <c r="A390" s="73">
        <v>339</v>
      </c>
      <c r="B390" t="s">
        <v>963</v>
      </c>
      <c r="C390" t="s">
        <v>3233</v>
      </c>
      <c r="D390" t="s">
        <v>2692</v>
      </c>
      <c r="E390" t="s">
        <v>2693</v>
      </c>
      <c r="F390" t="s">
        <v>1153</v>
      </c>
      <c r="G390" s="3" t="s">
        <v>673</v>
      </c>
      <c r="H390" s="3" t="s">
        <v>2992</v>
      </c>
      <c r="I390" t="s">
        <v>2027</v>
      </c>
      <c r="J390">
        <v>1851</v>
      </c>
      <c r="K390">
        <v>1966</v>
      </c>
      <c r="M390">
        <v>1979</v>
      </c>
      <c r="Q390" t="s">
        <v>3119</v>
      </c>
      <c r="V390" t="s">
        <v>2658</v>
      </c>
      <c r="W390" t="s">
        <v>183</v>
      </c>
      <c r="X390" t="s">
        <v>1803</v>
      </c>
    </row>
    <row r="391" spans="1:25">
      <c r="A391" s="73">
        <v>340</v>
      </c>
      <c r="B391" t="s">
        <v>963</v>
      </c>
      <c r="C391" t="s">
        <v>3233</v>
      </c>
      <c r="D391" t="s">
        <v>2692</v>
      </c>
      <c r="E391" t="s">
        <v>2693</v>
      </c>
      <c r="F391" t="s">
        <v>1153</v>
      </c>
      <c r="G391" s="3" t="s">
        <v>3121</v>
      </c>
      <c r="H391" s="3" t="s">
        <v>2316</v>
      </c>
      <c r="I391" t="s">
        <v>300</v>
      </c>
      <c r="J391">
        <v>1840</v>
      </c>
      <c r="M391">
        <v>1979</v>
      </c>
      <c r="Q391" t="s">
        <v>3119</v>
      </c>
      <c r="V391" t="s">
        <v>3073</v>
      </c>
      <c r="W391" t="s">
        <v>184</v>
      </c>
    </row>
    <row r="392" spans="1:25">
      <c r="A392" s="73">
        <v>341</v>
      </c>
      <c r="B392" t="s">
        <v>963</v>
      </c>
      <c r="C392" t="s">
        <v>3233</v>
      </c>
      <c r="D392" t="s">
        <v>2692</v>
      </c>
      <c r="E392" t="s">
        <v>2656</v>
      </c>
      <c r="F392" t="s">
        <v>677</v>
      </c>
      <c r="G392" s="3" t="s">
        <v>678</v>
      </c>
      <c r="H392" s="3" t="s">
        <v>3408</v>
      </c>
      <c r="I392" t="s">
        <v>1934</v>
      </c>
      <c r="J392">
        <v>1860</v>
      </c>
      <c r="K392">
        <v>1965</v>
      </c>
      <c r="L392" t="s">
        <v>687</v>
      </c>
      <c r="Q392" t="s">
        <v>3119</v>
      </c>
      <c r="V392" t="s">
        <v>688</v>
      </c>
      <c r="W392" t="s">
        <v>1935</v>
      </c>
    </row>
    <row r="393" spans="1:25">
      <c r="A393" s="73">
        <v>343</v>
      </c>
      <c r="B393" t="s">
        <v>963</v>
      </c>
      <c r="C393" t="s">
        <v>3233</v>
      </c>
      <c r="D393" t="s">
        <v>2692</v>
      </c>
      <c r="E393" t="s">
        <v>2693</v>
      </c>
      <c r="F393" t="s">
        <v>2843</v>
      </c>
      <c r="G393" s="3" t="s">
        <v>2082</v>
      </c>
      <c r="H393" s="3" t="s">
        <v>2952</v>
      </c>
      <c r="I393" t="s">
        <v>2083</v>
      </c>
      <c r="J393">
        <v>1841</v>
      </c>
      <c r="K393">
        <v>2010</v>
      </c>
      <c r="M393">
        <v>1950</v>
      </c>
      <c r="O393" t="s">
        <v>231</v>
      </c>
      <c r="Q393" t="s">
        <v>2924</v>
      </c>
      <c r="R393" t="s">
        <v>1035</v>
      </c>
      <c r="S393" t="s">
        <v>3211</v>
      </c>
      <c r="V393" t="s">
        <v>3169</v>
      </c>
      <c r="W393" t="s">
        <v>2084</v>
      </c>
      <c r="X393" t="s">
        <v>1803</v>
      </c>
    </row>
    <row r="394" spans="1:25">
      <c r="A394" s="73">
        <v>344</v>
      </c>
      <c r="B394" t="s">
        <v>963</v>
      </c>
      <c r="C394" t="s">
        <v>3233</v>
      </c>
      <c r="D394" t="s">
        <v>2692</v>
      </c>
      <c r="E394" t="s">
        <v>2693</v>
      </c>
      <c r="F394" t="s">
        <v>2882</v>
      </c>
      <c r="G394" s="3" t="s">
        <v>2883</v>
      </c>
      <c r="H394" s="3" t="s">
        <v>1157</v>
      </c>
      <c r="I394" t="s">
        <v>302</v>
      </c>
      <c r="J394">
        <v>1971</v>
      </c>
      <c r="K394">
        <v>2006</v>
      </c>
      <c r="Q394" t="s">
        <v>3119</v>
      </c>
      <c r="V394" t="s">
        <v>457</v>
      </c>
      <c r="W394" t="s">
        <v>3232</v>
      </c>
    </row>
    <row r="395" spans="1:25">
      <c r="A395" s="73">
        <v>345</v>
      </c>
      <c r="B395" t="s">
        <v>963</v>
      </c>
      <c r="C395" t="s">
        <v>3233</v>
      </c>
      <c r="D395" t="s">
        <v>2692</v>
      </c>
      <c r="E395" t="s">
        <v>2693</v>
      </c>
      <c r="F395" t="s">
        <v>2882</v>
      </c>
      <c r="G395" s="3" t="s">
        <v>2883</v>
      </c>
      <c r="H395" s="3" t="s">
        <v>289</v>
      </c>
      <c r="I395" t="s">
        <v>2027</v>
      </c>
      <c r="J395">
        <v>1851</v>
      </c>
      <c r="M395">
        <v>1979</v>
      </c>
      <c r="Q395" t="s">
        <v>3119</v>
      </c>
      <c r="V395" t="s">
        <v>3396</v>
      </c>
      <c r="W395" t="s">
        <v>445</v>
      </c>
      <c r="X395" t="s">
        <v>1803</v>
      </c>
    </row>
    <row r="396" spans="1:25">
      <c r="A396" s="73">
        <v>346</v>
      </c>
      <c r="B396" t="s">
        <v>963</v>
      </c>
      <c r="C396" t="s">
        <v>3233</v>
      </c>
      <c r="D396" t="s">
        <v>2692</v>
      </c>
      <c r="E396" t="s">
        <v>2693</v>
      </c>
      <c r="F396" t="s">
        <v>3019</v>
      </c>
      <c r="G396" s="3" t="s">
        <v>3020</v>
      </c>
      <c r="H396" s="3" t="s">
        <v>3338</v>
      </c>
      <c r="I396" t="s">
        <v>2027</v>
      </c>
      <c r="J396">
        <v>1851</v>
      </c>
      <c r="M396">
        <v>1979</v>
      </c>
      <c r="Q396" t="s">
        <v>3119</v>
      </c>
      <c r="V396" t="s">
        <v>3193</v>
      </c>
      <c r="W396" t="s">
        <v>445</v>
      </c>
    </row>
    <row r="397" spans="1:25">
      <c r="A397" s="73">
        <v>347</v>
      </c>
      <c r="B397" t="s">
        <v>963</v>
      </c>
      <c r="C397" t="s">
        <v>3233</v>
      </c>
      <c r="D397" t="s">
        <v>2692</v>
      </c>
      <c r="E397" t="s">
        <v>2693</v>
      </c>
      <c r="F397" t="s">
        <v>3019</v>
      </c>
      <c r="G397" s="3" t="s">
        <v>3020</v>
      </c>
      <c r="H397" s="3" t="s">
        <v>3395</v>
      </c>
      <c r="I397" t="s">
        <v>303</v>
      </c>
      <c r="J397">
        <v>1894</v>
      </c>
      <c r="K397">
        <v>2006</v>
      </c>
      <c r="Q397" t="s">
        <v>3119</v>
      </c>
      <c r="V397" t="s">
        <v>3150</v>
      </c>
      <c r="W397" t="s">
        <v>3232</v>
      </c>
    </row>
    <row r="398" spans="1:25">
      <c r="A398" s="73">
        <v>348</v>
      </c>
      <c r="B398" t="s">
        <v>963</v>
      </c>
      <c r="C398" t="s">
        <v>3233</v>
      </c>
      <c r="D398" t="s">
        <v>2692</v>
      </c>
      <c r="E398" t="s">
        <v>2693</v>
      </c>
      <c r="F398" t="s">
        <v>3019</v>
      </c>
      <c r="G398" s="3" t="s">
        <v>3075</v>
      </c>
      <c r="H398" s="3" t="s">
        <v>558</v>
      </c>
      <c r="I398" t="s">
        <v>128</v>
      </c>
      <c r="J398">
        <v>1894</v>
      </c>
      <c r="M398">
        <v>1979</v>
      </c>
      <c r="O398" t="s">
        <v>2635</v>
      </c>
      <c r="Q398" t="s">
        <v>3119</v>
      </c>
      <c r="V398" t="s">
        <v>2448</v>
      </c>
      <c r="W398" t="s">
        <v>574</v>
      </c>
    </row>
    <row r="399" spans="1:25">
      <c r="A399" s="73">
        <v>349</v>
      </c>
      <c r="B399" t="s">
        <v>963</v>
      </c>
      <c r="C399" t="s">
        <v>3233</v>
      </c>
      <c r="D399" t="s">
        <v>2692</v>
      </c>
      <c r="E399" t="s">
        <v>2693</v>
      </c>
      <c r="F399" t="s">
        <v>1633</v>
      </c>
      <c r="G399" s="3" t="s">
        <v>691</v>
      </c>
      <c r="H399" s="3" t="s">
        <v>692</v>
      </c>
      <c r="I399" t="s">
        <v>129</v>
      </c>
      <c r="J399">
        <v>1900</v>
      </c>
      <c r="K399">
        <v>2010</v>
      </c>
      <c r="L399" t="s">
        <v>318</v>
      </c>
      <c r="O399" t="s">
        <v>3090</v>
      </c>
      <c r="Q399" t="s">
        <v>3119</v>
      </c>
      <c r="V399" t="s">
        <v>693</v>
      </c>
      <c r="W399" t="s">
        <v>1135</v>
      </c>
      <c r="X399" t="s">
        <v>1803</v>
      </c>
      <c r="Y399" t="s">
        <v>1803</v>
      </c>
    </row>
    <row r="400" spans="1:25">
      <c r="A400" s="73">
        <v>350</v>
      </c>
      <c r="B400" t="s">
        <v>963</v>
      </c>
      <c r="C400" t="s">
        <v>3233</v>
      </c>
      <c r="D400" t="s">
        <v>2692</v>
      </c>
      <c r="E400" t="s">
        <v>2656</v>
      </c>
      <c r="F400" t="s">
        <v>1633</v>
      </c>
      <c r="G400" s="3" t="s">
        <v>691</v>
      </c>
      <c r="H400" s="3" t="s">
        <v>694</v>
      </c>
      <c r="I400" t="s">
        <v>127</v>
      </c>
      <c r="J400">
        <v>1859</v>
      </c>
      <c r="K400">
        <v>1966</v>
      </c>
      <c r="M400">
        <v>2010</v>
      </c>
      <c r="O400" t="s">
        <v>921</v>
      </c>
      <c r="Q400" t="s">
        <v>3119</v>
      </c>
      <c r="V400" t="s">
        <v>695</v>
      </c>
      <c r="W400" t="s">
        <v>502</v>
      </c>
      <c r="X400" t="s">
        <v>1803</v>
      </c>
    </row>
    <row r="401" spans="1:25">
      <c r="A401" s="73">
        <v>351</v>
      </c>
      <c r="B401" t="s">
        <v>963</v>
      </c>
      <c r="C401" t="s">
        <v>3233</v>
      </c>
      <c r="D401" t="s">
        <v>2692</v>
      </c>
      <c r="E401" t="s">
        <v>2656</v>
      </c>
      <c r="F401" t="s">
        <v>1633</v>
      </c>
      <c r="G401" s="3" t="s">
        <v>2552</v>
      </c>
      <c r="H401" s="3" t="s">
        <v>2906</v>
      </c>
      <c r="I401" t="s">
        <v>2052</v>
      </c>
      <c r="J401">
        <v>1840</v>
      </c>
      <c r="M401">
        <v>1979</v>
      </c>
      <c r="Q401" t="s">
        <v>3119</v>
      </c>
      <c r="V401" t="s">
        <v>3018</v>
      </c>
      <c r="W401" t="s">
        <v>445</v>
      </c>
    </row>
    <row r="402" spans="1:25">
      <c r="A402" s="73">
        <v>352</v>
      </c>
      <c r="B402" t="s">
        <v>963</v>
      </c>
      <c r="C402" t="s">
        <v>3233</v>
      </c>
      <c r="D402" t="s">
        <v>2692</v>
      </c>
      <c r="E402" t="s">
        <v>2693</v>
      </c>
      <c r="F402" t="s">
        <v>1067</v>
      </c>
      <c r="G402" s="3" t="s">
        <v>1068</v>
      </c>
      <c r="H402" s="3" t="s">
        <v>1069</v>
      </c>
      <c r="I402" t="s">
        <v>1899</v>
      </c>
      <c r="J402">
        <v>1857</v>
      </c>
      <c r="K402">
        <v>2009</v>
      </c>
      <c r="L402" t="s">
        <v>3197</v>
      </c>
      <c r="Q402" t="s">
        <v>3119</v>
      </c>
      <c r="V402" t="s">
        <v>1206</v>
      </c>
      <c r="W402" t="s">
        <v>1055</v>
      </c>
    </row>
    <row r="403" spans="1:25">
      <c r="A403" s="73">
        <v>353</v>
      </c>
      <c r="B403" t="s">
        <v>963</v>
      </c>
      <c r="C403" t="s">
        <v>3233</v>
      </c>
      <c r="D403" t="s">
        <v>2692</v>
      </c>
      <c r="E403" t="s">
        <v>2693</v>
      </c>
      <c r="F403" t="s">
        <v>3021</v>
      </c>
      <c r="G403" s="3" t="s">
        <v>2829</v>
      </c>
      <c r="H403" s="3" t="s">
        <v>249</v>
      </c>
      <c r="I403" t="s">
        <v>1836</v>
      </c>
      <c r="J403">
        <v>1877</v>
      </c>
      <c r="K403">
        <v>2006</v>
      </c>
      <c r="M403">
        <v>1979</v>
      </c>
      <c r="Q403" t="s">
        <v>3119</v>
      </c>
      <c r="V403" t="s">
        <v>2840</v>
      </c>
      <c r="W403" t="s">
        <v>2008</v>
      </c>
    </row>
    <row r="404" spans="1:25">
      <c r="A404" s="73">
        <v>354</v>
      </c>
      <c r="B404" t="s">
        <v>963</v>
      </c>
      <c r="C404" t="s">
        <v>3233</v>
      </c>
      <c r="D404" t="s">
        <v>2692</v>
      </c>
      <c r="E404" t="s">
        <v>2693</v>
      </c>
      <c r="F404" t="s">
        <v>3021</v>
      </c>
      <c r="G404" s="3" t="s">
        <v>2829</v>
      </c>
      <c r="H404" s="3" t="s">
        <v>987</v>
      </c>
      <c r="I404" t="s">
        <v>111</v>
      </c>
      <c r="J404">
        <v>1856</v>
      </c>
      <c r="K404">
        <v>2006</v>
      </c>
      <c r="M404">
        <v>1979</v>
      </c>
      <c r="Q404" t="s">
        <v>3119</v>
      </c>
      <c r="V404" t="s">
        <v>2836</v>
      </c>
      <c r="W404" t="s">
        <v>2008</v>
      </c>
    </row>
    <row r="405" spans="1:25">
      <c r="A405" s="73">
        <v>355</v>
      </c>
      <c r="B405" t="s">
        <v>963</v>
      </c>
      <c r="C405" t="s">
        <v>3233</v>
      </c>
      <c r="D405" t="s">
        <v>2692</v>
      </c>
      <c r="E405" t="s">
        <v>2693</v>
      </c>
      <c r="F405" t="s">
        <v>3021</v>
      </c>
      <c r="G405" s="3" t="s">
        <v>2829</v>
      </c>
      <c r="H405" s="3" t="s">
        <v>263</v>
      </c>
      <c r="I405" t="s">
        <v>111</v>
      </c>
      <c r="J405">
        <v>1856</v>
      </c>
      <c r="K405">
        <v>2006</v>
      </c>
      <c r="Q405" t="s">
        <v>3119</v>
      </c>
      <c r="V405" t="s">
        <v>1066</v>
      </c>
      <c r="W405" t="s">
        <v>2144</v>
      </c>
    </row>
    <row r="406" spans="1:25">
      <c r="A406" s="73">
        <v>356</v>
      </c>
      <c r="B406" t="s">
        <v>963</v>
      </c>
      <c r="C406" t="s">
        <v>3233</v>
      </c>
      <c r="D406" t="s">
        <v>2692</v>
      </c>
      <c r="E406" t="s">
        <v>2693</v>
      </c>
      <c r="F406" t="s">
        <v>3021</v>
      </c>
      <c r="G406" s="3" t="s">
        <v>2217</v>
      </c>
      <c r="H406" s="3" t="s">
        <v>2936</v>
      </c>
      <c r="I406" t="s">
        <v>1854</v>
      </c>
      <c r="J406">
        <v>1900</v>
      </c>
      <c r="K406">
        <v>2006</v>
      </c>
      <c r="L406" t="s">
        <v>3197</v>
      </c>
      <c r="M406">
        <v>1979</v>
      </c>
      <c r="O406" t="s">
        <v>2721</v>
      </c>
      <c r="Q406" t="s">
        <v>3119</v>
      </c>
      <c r="V406" t="s">
        <v>3351</v>
      </c>
      <c r="W406" t="s">
        <v>2012</v>
      </c>
      <c r="X406" t="s">
        <v>1803</v>
      </c>
    </row>
    <row r="407" spans="1:25">
      <c r="A407" s="73">
        <v>357</v>
      </c>
      <c r="B407" t="s">
        <v>963</v>
      </c>
      <c r="C407" t="s">
        <v>3233</v>
      </c>
      <c r="D407" t="s">
        <v>2692</v>
      </c>
      <c r="E407" t="s">
        <v>2693</v>
      </c>
      <c r="F407" t="s">
        <v>2867</v>
      </c>
      <c r="G407" s="3" t="s">
        <v>1155</v>
      </c>
      <c r="H407" s="3" t="s">
        <v>1156</v>
      </c>
      <c r="I407" t="s">
        <v>2131</v>
      </c>
      <c r="J407">
        <v>1852</v>
      </c>
      <c r="K407">
        <v>2006</v>
      </c>
      <c r="L407" t="s">
        <v>686</v>
      </c>
      <c r="O407" t="s">
        <v>3090</v>
      </c>
      <c r="Q407" t="s">
        <v>3119</v>
      </c>
      <c r="V407" t="s">
        <v>2219</v>
      </c>
      <c r="W407" t="s">
        <v>981</v>
      </c>
      <c r="X407" t="s">
        <v>1803</v>
      </c>
    </row>
    <row r="408" spans="1:25">
      <c r="A408" s="73">
        <v>358</v>
      </c>
      <c r="B408" t="s">
        <v>963</v>
      </c>
      <c r="C408" t="s">
        <v>3233</v>
      </c>
      <c r="D408" t="s">
        <v>2692</v>
      </c>
      <c r="E408" t="s">
        <v>2693</v>
      </c>
      <c r="F408" t="s">
        <v>2867</v>
      </c>
      <c r="G408" s="3" t="s">
        <v>1155</v>
      </c>
      <c r="H408" s="3" t="s">
        <v>2844</v>
      </c>
      <c r="I408" t="s">
        <v>129</v>
      </c>
      <c r="J408">
        <v>1900</v>
      </c>
      <c r="K408">
        <v>2006</v>
      </c>
      <c r="M408">
        <v>1979</v>
      </c>
      <c r="Q408" t="s">
        <v>3119</v>
      </c>
      <c r="V408" t="s">
        <v>454</v>
      </c>
      <c r="W408" t="s">
        <v>2008</v>
      </c>
    </row>
    <row r="409" spans="1:25">
      <c r="A409" s="73">
        <v>359</v>
      </c>
      <c r="B409" t="s">
        <v>963</v>
      </c>
      <c r="C409" t="s">
        <v>3233</v>
      </c>
      <c r="D409" t="s">
        <v>2692</v>
      </c>
      <c r="E409" t="s">
        <v>2656</v>
      </c>
      <c r="F409" t="s">
        <v>2867</v>
      </c>
      <c r="G409" s="3" t="s">
        <v>1155</v>
      </c>
      <c r="H409" s="3" t="s">
        <v>2532</v>
      </c>
      <c r="I409" t="s">
        <v>2029</v>
      </c>
      <c r="J409">
        <v>1851</v>
      </c>
      <c r="K409">
        <v>2006</v>
      </c>
      <c r="M409">
        <v>1979</v>
      </c>
      <c r="O409" t="s">
        <v>290</v>
      </c>
      <c r="Q409" t="s">
        <v>3119</v>
      </c>
      <c r="V409" t="s">
        <v>2030</v>
      </c>
      <c r="W409" t="s">
        <v>2031</v>
      </c>
    </row>
    <row r="410" spans="1:25">
      <c r="A410" s="73">
        <v>360</v>
      </c>
      <c r="B410" t="s">
        <v>963</v>
      </c>
      <c r="C410" t="s">
        <v>3233</v>
      </c>
      <c r="D410" t="s">
        <v>2692</v>
      </c>
      <c r="E410" t="s">
        <v>2693</v>
      </c>
      <c r="F410" t="s">
        <v>2673</v>
      </c>
      <c r="G410" s="3" t="s">
        <v>2859</v>
      </c>
      <c r="H410" s="3" t="s">
        <v>2320</v>
      </c>
      <c r="I410" t="s">
        <v>1676</v>
      </c>
      <c r="J410">
        <v>1902</v>
      </c>
      <c r="K410">
        <v>1984</v>
      </c>
      <c r="M410">
        <v>1977</v>
      </c>
      <c r="Q410" t="s">
        <v>2924</v>
      </c>
      <c r="R410" t="s">
        <v>2869</v>
      </c>
      <c r="S410" t="s">
        <v>3213</v>
      </c>
      <c r="V410" t="s">
        <v>2321</v>
      </c>
      <c r="W410" t="s">
        <v>1677</v>
      </c>
    </row>
    <row r="411" spans="1:25">
      <c r="A411" s="73">
        <v>361</v>
      </c>
      <c r="B411" t="s">
        <v>963</v>
      </c>
      <c r="C411" t="s">
        <v>3233</v>
      </c>
      <c r="D411" t="s">
        <v>2692</v>
      </c>
      <c r="E411" t="s">
        <v>2693</v>
      </c>
      <c r="F411" t="s">
        <v>2894</v>
      </c>
      <c r="G411" s="3" t="s">
        <v>2996</v>
      </c>
      <c r="H411" s="3" t="s">
        <v>2699</v>
      </c>
      <c r="I411" t="s">
        <v>2155</v>
      </c>
      <c r="J411">
        <v>1857</v>
      </c>
      <c r="K411">
        <v>2006</v>
      </c>
      <c r="Q411" t="s">
        <v>3119</v>
      </c>
      <c r="V411" t="s">
        <v>3249</v>
      </c>
      <c r="W411" t="s">
        <v>3232</v>
      </c>
    </row>
    <row r="412" spans="1:25">
      <c r="A412" s="73">
        <v>362</v>
      </c>
      <c r="B412" t="s">
        <v>963</v>
      </c>
      <c r="C412" t="s">
        <v>3233</v>
      </c>
      <c r="D412" t="s">
        <v>2692</v>
      </c>
      <c r="E412" t="s">
        <v>2693</v>
      </c>
      <c r="F412" t="s">
        <v>2894</v>
      </c>
      <c r="G412" s="3" t="s">
        <v>2996</v>
      </c>
      <c r="H412" s="3" t="s">
        <v>689</v>
      </c>
      <c r="I412" t="s">
        <v>2156</v>
      </c>
      <c r="J412">
        <v>1851</v>
      </c>
      <c r="K412">
        <v>2010</v>
      </c>
      <c r="L412">
        <v>12</v>
      </c>
      <c r="Q412" t="s">
        <v>3119</v>
      </c>
      <c r="V412" t="s">
        <v>690</v>
      </c>
      <c r="W412" t="s">
        <v>1135</v>
      </c>
      <c r="X412" t="s">
        <v>1803</v>
      </c>
      <c r="Y412" t="s">
        <v>1803</v>
      </c>
    </row>
    <row r="413" spans="1:25">
      <c r="A413" s="73">
        <v>363</v>
      </c>
      <c r="B413" t="s">
        <v>963</v>
      </c>
      <c r="C413" t="s">
        <v>3233</v>
      </c>
      <c r="D413" t="s">
        <v>2692</v>
      </c>
      <c r="E413" t="s">
        <v>2693</v>
      </c>
      <c r="F413" t="s">
        <v>2894</v>
      </c>
      <c r="G413" s="3" t="s">
        <v>2996</v>
      </c>
      <c r="H413" s="3" t="s">
        <v>2995</v>
      </c>
      <c r="I413" t="s">
        <v>2156</v>
      </c>
      <c r="J413">
        <v>1851</v>
      </c>
      <c r="K413">
        <v>2006</v>
      </c>
      <c r="Q413" t="s">
        <v>3119</v>
      </c>
      <c r="V413" t="s">
        <v>3145</v>
      </c>
      <c r="W413" t="s">
        <v>2144</v>
      </c>
    </row>
    <row r="414" spans="1:25">
      <c r="A414" s="73">
        <v>364</v>
      </c>
      <c r="B414" t="s">
        <v>963</v>
      </c>
      <c r="C414" t="s">
        <v>3233</v>
      </c>
      <c r="D414" t="s">
        <v>2692</v>
      </c>
      <c r="E414" t="s">
        <v>2693</v>
      </c>
      <c r="F414" t="s">
        <v>2322</v>
      </c>
      <c r="G414" s="3" t="s">
        <v>2845</v>
      </c>
      <c r="H414" s="3" t="s">
        <v>3318</v>
      </c>
      <c r="I414" t="s">
        <v>2043</v>
      </c>
      <c r="J414">
        <v>1854</v>
      </c>
      <c r="K414">
        <v>1965</v>
      </c>
      <c r="L414" t="s">
        <v>2846</v>
      </c>
      <c r="M414">
        <v>1979</v>
      </c>
      <c r="O414" t="s">
        <v>288</v>
      </c>
      <c r="Q414" t="s">
        <v>3119</v>
      </c>
      <c r="V414" t="s">
        <v>250</v>
      </c>
      <c r="W414" t="s">
        <v>2044</v>
      </c>
      <c r="X414" t="s">
        <v>1803</v>
      </c>
    </row>
    <row r="415" spans="1:25">
      <c r="A415" s="73">
        <v>365</v>
      </c>
      <c r="B415" t="s">
        <v>963</v>
      </c>
      <c r="C415" t="s">
        <v>3233</v>
      </c>
      <c r="D415" t="s">
        <v>2692</v>
      </c>
      <c r="E415" t="s">
        <v>2693</v>
      </c>
      <c r="F415" t="s">
        <v>2322</v>
      </c>
      <c r="G415" s="3" t="s">
        <v>2845</v>
      </c>
      <c r="H415" s="3" t="s">
        <v>2696</v>
      </c>
      <c r="I415" t="s">
        <v>2102</v>
      </c>
      <c r="J415">
        <v>1852</v>
      </c>
      <c r="K415">
        <v>2009</v>
      </c>
      <c r="L415" t="s">
        <v>251</v>
      </c>
      <c r="O415" t="s">
        <v>288</v>
      </c>
      <c r="Q415" t="s">
        <v>3119</v>
      </c>
      <c r="V415" t="s">
        <v>252</v>
      </c>
      <c r="W415" t="s">
        <v>2655</v>
      </c>
    </row>
    <row r="416" spans="1:25">
      <c r="A416" s="73">
        <v>366</v>
      </c>
      <c r="B416" t="s">
        <v>963</v>
      </c>
      <c r="C416" t="s">
        <v>3233</v>
      </c>
      <c r="D416" t="s">
        <v>2692</v>
      </c>
      <c r="E416" t="s">
        <v>2693</v>
      </c>
      <c r="F416" t="s">
        <v>2450</v>
      </c>
      <c r="G416" s="3" t="s">
        <v>2452</v>
      </c>
      <c r="H416" s="3" t="s">
        <v>2965</v>
      </c>
      <c r="I416" t="s">
        <v>2102</v>
      </c>
      <c r="J416">
        <v>1852</v>
      </c>
      <c r="K416">
        <v>1965</v>
      </c>
      <c r="L416" t="s">
        <v>2846</v>
      </c>
      <c r="M416">
        <v>1979</v>
      </c>
      <c r="O416" t="s">
        <v>288</v>
      </c>
      <c r="Q416" t="s">
        <v>3119</v>
      </c>
      <c r="V416" t="s">
        <v>2602</v>
      </c>
      <c r="W416" t="s">
        <v>2044</v>
      </c>
      <c r="X416" t="s">
        <v>1803</v>
      </c>
    </row>
    <row r="417" spans="1:25">
      <c r="A417" s="73">
        <v>367</v>
      </c>
      <c r="B417" t="s">
        <v>2146</v>
      </c>
      <c r="D417" t="s">
        <v>2923</v>
      </c>
      <c r="E417" t="s">
        <v>1027</v>
      </c>
      <c r="F417" t="s">
        <v>1028</v>
      </c>
      <c r="G417" s="3" t="s">
        <v>1029</v>
      </c>
      <c r="H417" s="3" t="s">
        <v>1030</v>
      </c>
      <c r="I417" t="s">
        <v>2020</v>
      </c>
      <c r="J417">
        <v>1850</v>
      </c>
      <c r="K417">
        <v>2010</v>
      </c>
      <c r="L417" t="s">
        <v>910</v>
      </c>
      <c r="M417">
        <v>1979</v>
      </c>
      <c r="O417" t="s">
        <v>622</v>
      </c>
      <c r="Q417" t="s">
        <v>3119</v>
      </c>
      <c r="V417" t="s">
        <v>995</v>
      </c>
      <c r="W417" t="s">
        <v>2021</v>
      </c>
      <c r="X417" t="s">
        <v>1803</v>
      </c>
      <c r="Y417" t="s">
        <v>1803</v>
      </c>
    </row>
    <row r="418" spans="1:25">
      <c r="A418" s="73">
        <v>367.1</v>
      </c>
      <c r="B418" t="s">
        <v>2146</v>
      </c>
      <c r="D418" t="s">
        <v>2923</v>
      </c>
      <c r="E418" t="s">
        <v>1639</v>
      </c>
      <c r="F418" t="s">
        <v>2786</v>
      </c>
      <c r="G418" s="3" t="s">
        <v>3300</v>
      </c>
      <c r="H418" s="3" t="s">
        <v>3301</v>
      </c>
      <c r="I418" t="s">
        <v>600</v>
      </c>
      <c r="J418">
        <v>1767</v>
      </c>
      <c r="K418">
        <v>2006</v>
      </c>
      <c r="M418">
        <v>1979</v>
      </c>
      <c r="Q418" t="s">
        <v>3119</v>
      </c>
      <c r="V418" t="s">
        <v>993</v>
      </c>
      <c r="W418" t="s">
        <v>2008</v>
      </c>
    </row>
    <row r="419" spans="1:25">
      <c r="A419" s="73">
        <v>367.2</v>
      </c>
      <c r="B419" t="s">
        <v>2146</v>
      </c>
      <c r="D419" t="s">
        <v>2923</v>
      </c>
      <c r="E419" t="s">
        <v>1639</v>
      </c>
      <c r="F419" t="s">
        <v>3438</v>
      </c>
      <c r="G419" s="3" t="s">
        <v>3320</v>
      </c>
      <c r="H419" s="3" t="s">
        <v>2446</v>
      </c>
      <c r="I419" t="s">
        <v>1743</v>
      </c>
      <c r="J419">
        <v>1837</v>
      </c>
      <c r="K419">
        <v>2006</v>
      </c>
      <c r="L419" t="s">
        <v>2694</v>
      </c>
      <c r="M419">
        <v>1979</v>
      </c>
      <c r="O419" t="s">
        <v>288</v>
      </c>
      <c r="Q419" t="s">
        <v>3119</v>
      </c>
      <c r="V419" t="s">
        <v>443</v>
      </c>
      <c r="W419" t="s">
        <v>2561</v>
      </c>
      <c r="X419" t="s">
        <v>1803</v>
      </c>
    </row>
    <row r="420" spans="1:25">
      <c r="A420" s="73">
        <v>367.3</v>
      </c>
      <c r="B420" t="s">
        <v>2146</v>
      </c>
      <c r="D420" t="s">
        <v>2923</v>
      </c>
      <c r="E420" t="s">
        <v>1639</v>
      </c>
      <c r="F420" t="s">
        <v>3438</v>
      </c>
      <c r="G420" s="3" t="s">
        <v>651</v>
      </c>
      <c r="H420" s="3" t="s">
        <v>2722</v>
      </c>
      <c r="I420" t="s">
        <v>2013</v>
      </c>
      <c r="J420">
        <v>1758</v>
      </c>
      <c r="K420">
        <v>1880</v>
      </c>
      <c r="L420" t="s">
        <v>2341</v>
      </c>
      <c r="M420">
        <v>1880</v>
      </c>
      <c r="O420" t="s">
        <v>288</v>
      </c>
      <c r="Q420" t="s">
        <v>2924</v>
      </c>
      <c r="V420" t="s">
        <v>3137</v>
      </c>
      <c r="W420" t="s">
        <v>62</v>
      </c>
      <c r="X420" t="s">
        <v>1803</v>
      </c>
    </row>
    <row r="421" spans="1:25">
      <c r="A421" s="73">
        <v>367.4</v>
      </c>
      <c r="B421" t="s">
        <v>2146</v>
      </c>
      <c r="D421" t="s">
        <v>2923</v>
      </c>
      <c r="E421" t="s">
        <v>1639</v>
      </c>
      <c r="F421" t="s">
        <v>648</v>
      </c>
      <c r="G421" s="3" t="s">
        <v>557</v>
      </c>
      <c r="H421" s="3" t="s">
        <v>565</v>
      </c>
      <c r="I421" t="s">
        <v>1743</v>
      </c>
      <c r="J421">
        <v>1837</v>
      </c>
      <c r="K421">
        <v>2006</v>
      </c>
      <c r="M421">
        <v>1979</v>
      </c>
      <c r="O421" t="s">
        <v>996</v>
      </c>
      <c r="Q421" t="s">
        <v>3119</v>
      </c>
      <c r="V421" t="s">
        <v>2649</v>
      </c>
      <c r="W421" t="s">
        <v>2822</v>
      </c>
    </row>
    <row r="422" spans="1:25">
      <c r="A422" s="73">
        <v>367.5</v>
      </c>
      <c r="B422" t="s">
        <v>2146</v>
      </c>
      <c r="D422" t="s">
        <v>2923</v>
      </c>
      <c r="E422" t="s">
        <v>3126</v>
      </c>
      <c r="F422" t="s">
        <v>648</v>
      </c>
      <c r="G422" s="3" t="s">
        <v>3407</v>
      </c>
      <c r="H422" s="3" t="s">
        <v>741</v>
      </c>
      <c r="I422" t="s">
        <v>3</v>
      </c>
      <c r="J422">
        <v>1931</v>
      </c>
      <c r="K422">
        <v>2006</v>
      </c>
      <c r="M422">
        <v>1979</v>
      </c>
      <c r="O422" t="s">
        <v>996</v>
      </c>
      <c r="Q422" t="s">
        <v>3119</v>
      </c>
      <c r="V422" t="s">
        <v>3143</v>
      </c>
      <c r="W422" t="s">
        <v>2822</v>
      </c>
    </row>
    <row r="423" spans="1:25">
      <c r="A423" s="73">
        <v>367.6</v>
      </c>
      <c r="B423" t="s">
        <v>2146</v>
      </c>
      <c r="D423" t="s">
        <v>2923</v>
      </c>
      <c r="E423" t="s">
        <v>3126</v>
      </c>
      <c r="F423" t="s">
        <v>3431</v>
      </c>
      <c r="G423" s="3" t="s">
        <v>3432</v>
      </c>
      <c r="H423" s="3" t="s">
        <v>3130</v>
      </c>
      <c r="I423" t="s">
        <v>2011</v>
      </c>
      <c r="J423">
        <v>1860</v>
      </c>
      <c r="K423" t="s">
        <v>1803</v>
      </c>
      <c r="M423">
        <v>1979</v>
      </c>
      <c r="O423" t="s">
        <v>997</v>
      </c>
      <c r="Q423" t="s">
        <v>3119</v>
      </c>
      <c r="V423" t="s">
        <v>2573</v>
      </c>
      <c r="W423" t="s">
        <v>2566</v>
      </c>
    </row>
    <row r="424" spans="1:25">
      <c r="A424" s="73">
        <v>367.7</v>
      </c>
      <c r="B424" t="s">
        <v>2146</v>
      </c>
      <c r="D424" t="s">
        <v>2923</v>
      </c>
      <c r="E424" t="s">
        <v>3126</v>
      </c>
      <c r="F424" t="s">
        <v>3431</v>
      </c>
      <c r="G424" s="3" t="s">
        <v>2632</v>
      </c>
      <c r="H424" s="3" t="s">
        <v>2633</v>
      </c>
      <c r="I424" t="s">
        <v>2013</v>
      </c>
      <c r="J424">
        <v>1758</v>
      </c>
      <c r="M424">
        <v>1988</v>
      </c>
      <c r="O424" t="s">
        <v>997</v>
      </c>
      <c r="Q424" t="s">
        <v>2924</v>
      </c>
      <c r="S424" t="s">
        <v>2848</v>
      </c>
      <c r="V424" t="s">
        <v>2634</v>
      </c>
      <c r="W424" t="s">
        <v>480</v>
      </c>
    </row>
    <row r="425" spans="1:25">
      <c r="A425" s="73">
        <v>367.8</v>
      </c>
      <c r="B425" t="s">
        <v>2146</v>
      </c>
      <c r="D425" t="s">
        <v>2923</v>
      </c>
      <c r="E425" t="s">
        <v>207</v>
      </c>
      <c r="F425" t="s">
        <v>2522</v>
      </c>
      <c r="G425" s="3" t="s">
        <v>2712</v>
      </c>
      <c r="H425" s="3" t="s">
        <v>3318</v>
      </c>
      <c r="I425" t="s">
        <v>2006</v>
      </c>
      <c r="J425">
        <v>1847</v>
      </c>
      <c r="K425">
        <v>2009</v>
      </c>
      <c r="L425">
        <v>2</v>
      </c>
      <c r="M425">
        <v>1979</v>
      </c>
      <c r="O425" t="s">
        <v>288</v>
      </c>
      <c r="Q425" t="s">
        <v>3119</v>
      </c>
      <c r="V425" t="s">
        <v>1031</v>
      </c>
      <c r="W425" t="s">
        <v>2603</v>
      </c>
    </row>
    <row r="426" spans="1:25">
      <c r="A426" s="73">
        <v>367.9</v>
      </c>
      <c r="B426" t="s">
        <v>2146</v>
      </c>
      <c r="D426" t="s">
        <v>2923</v>
      </c>
      <c r="E426" t="s">
        <v>207</v>
      </c>
      <c r="F426" t="s">
        <v>2522</v>
      </c>
      <c r="G426" s="3" t="s">
        <v>2099</v>
      </c>
      <c r="H426" s="3" t="s">
        <v>1032</v>
      </c>
      <c r="I426" t="s">
        <v>1480</v>
      </c>
      <c r="J426">
        <v>1758</v>
      </c>
      <c r="K426">
        <v>1966</v>
      </c>
      <c r="L426" t="s">
        <v>1033</v>
      </c>
      <c r="M426">
        <v>1977</v>
      </c>
      <c r="O426" t="s">
        <v>660</v>
      </c>
      <c r="Q426" t="s">
        <v>3119</v>
      </c>
      <c r="V426" t="s">
        <v>2100</v>
      </c>
      <c r="W426" t="s">
        <v>2513</v>
      </c>
    </row>
    <row r="427" spans="1:25">
      <c r="A427" s="73">
        <v>368</v>
      </c>
      <c r="B427" t="s">
        <v>2146</v>
      </c>
      <c r="D427" t="s">
        <v>2923</v>
      </c>
      <c r="E427" t="s">
        <v>207</v>
      </c>
      <c r="F427" t="s">
        <v>2522</v>
      </c>
      <c r="G427" s="3" t="s">
        <v>2536</v>
      </c>
      <c r="H427" s="3" t="s">
        <v>3390</v>
      </c>
      <c r="I427" t="s">
        <v>2402</v>
      </c>
      <c r="J427">
        <v>1819</v>
      </c>
      <c r="M427">
        <v>1996</v>
      </c>
      <c r="Q427" t="s">
        <v>2924</v>
      </c>
      <c r="S427" t="s">
        <v>3209</v>
      </c>
      <c r="V427" t="s">
        <v>668</v>
      </c>
      <c r="W427" t="s">
        <v>669</v>
      </c>
    </row>
    <row r="428" spans="1:25">
      <c r="A428" s="73">
        <v>368.1</v>
      </c>
      <c r="B428" t="s">
        <v>2146</v>
      </c>
      <c r="D428" t="s">
        <v>2923</v>
      </c>
      <c r="E428" t="s">
        <v>207</v>
      </c>
      <c r="F428" t="s">
        <v>2522</v>
      </c>
      <c r="G428" s="3" t="s">
        <v>2536</v>
      </c>
      <c r="H428" s="3" t="s">
        <v>3327</v>
      </c>
      <c r="I428" t="s">
        <v>2403</v>
      </c>
      <c r="J428">
        <v>1850</v>
      </c>
      <c r="K428">
        <v>1966</v>
      </c>
      <c r="L428" t="s">
        <v>2545</v>
      </c>
      <c r="M428">
        <v>1966</v>
      </c>
      <c r="O428" t="s">
        <v>622</v>
      </c>
      <c r="Q428" t="s">
        <v>3119</v>
      </c>
      <c r="V428" t="s">
        <v>2087</v>
      </c>
      <c r="W428" t="s">
        <v>63</v>
      </c>
      <c r="X428" t="s">
        <v>1803</v>
      </c>
    </row>
    <row r="429" spans="1:25">
      <c r="A429" s="73">
        <v>368.2</v>
      </c>
      <c r="B429" t="s">
        <v>2146</v>
      </c>
      <c r="D429" t="s">
        <v>2923</v>
      </c>
      <c r="E429" t="s">
        <v>207</v>
      </c>
      <c r="F429" t="s">
        <v>2522</v>
      </c>
      <c r="G429" s="3" t="s">
        <v>2536</v>
      </c>
      <c r="H429" s="3" t="s">
        <v>614</v>
      </c>
      <c r="I429" t="s">
        <v>2402</v>
      </c>
      <c r="J429">
        <v>1819</v>
      </c>
      <c r="M429">
        <v>1989</v>
      </c>
      <c r="Q429" t="s">
        <v>2848</v>
      </c>
      <c r="V429" t="s">
        <v>117</v>
      </c>
      <c r="W429" t="s">
        <v>570</v>
      </c>
    </row>
    <row r="430" spans="1:25">
      <c r="A430" s="73">
        <v>368.3</v>
      </c>
      <c r="B430" t="s">
        <v>2146</v>
      </c>
      <c r="D430" t="s">
        <v>2923</v>
      </c>
      <c r="E430" t="s">
        <v>3086</v>
      </c>
      <c r="F430" t="s">
        <v>2932</v>
      </c>
      <c r="G430" s="3" t="s">
        <v>3063</v>
      </c>
      <c r="H430" s="3" t="s">
        <v>2696</v>
      </c>
      <c r="I430" t="s">
        <v>1718</v>
      </c>
      <c r="J430">
        <v>1793</v>
      </c>
      <c r="K430">
        <v>2006</v>
      </c>
      <c r="L430" t="s">
        <v>958</v>
      </c>
      <c r="M430">
        <v>1930</v>
      </c>
      <c r="O430" t="s">
        <v>288</v>
      </c>
      <c r="Q430" t="s">
        <v>2924</v>
      </c>
      <c r="S430" t="s">
        <v>3213</v>
      </c>
      <c r="V430" t="s">
        <v>3189</v>
      </c>
      <c r="W430" t="s">
        <v>185</v>
      </c>
      <c r="X430" t="s">
        <v>1803</v>
      </c>
    </row>
    <row r="431" spans="1:25">
      <c r="A431" s="73">
        <v>368.4</v>
      </c>
      <c r="B431" t="s">
        <v>2146</v>
      </c>
      <c r="D431" t="s">
        <v>2923</v>
      </c>
      <c r="E431" t="s">
        <v>3086</v>
      </c>
      <c r="F431" t="s">
        <v>2932</v>
      </c>
      <c r="G431" s="3" t="s">
        <v>396</v>
      </c>
      <c r="H431" s="3" t="s">
        <v>2204</v>
      </c>
      <c r="I431" t="s">
        <v>2405</v>
      </c>
      <c r="J431">
        <v>1857</v>
      </c>
      <c r="K431">
        <v>2009</v>
      </c>
      <c r="L431" t="s">
        <v>398</v>
      </c>
      <c r="M431">
        <v>1988</v>
      </c>
      <c r="Q431" t="s">
        <v>3119</v>
      </c>
      <c r="V431" t="s">
        <v>35</v>
      </c>
      <c r="W431" t="s">
        <v>1998</v>
      </c>
      <c r="X431" t="s">
        <v>1803</v>
      </c>
    </row>
    <row r="432" spans="1:25">
      <c r="A432" s="73">
        <v>368.5</v>
      </c>
      <c r="B432" t="s">
        <v>2146</v>
      </c>
      <c r="D432" t="s">
        <v>2923</v>
      </c>
      <c r="E432" t="s">
        <v>3259</v>
      </c>
      <c r="F432" t="s">
        <v>406</v>
      </c>
      <c r="G432" s="3" t="s">
        <v>2291</v>
      </c>
      <c r="H432" s="3" t="s">
        <v>2292</v>
      </c>
      <c r="I432" t="s">
        <v>2086</v>
      </c>
      <c r="J432">
        <v>1842</v>
      </c>
      <c r="M432">
        <v>1967</v>
      </c>
      <c r="Q432" t="s">
        <v>3119</v>
      </c>
      <c r="W432" t="s">
        <v>922</v>
      </c>
    </row>
    <row r="433" spans="1:25">
      <c r="A433" s="73">
        <v>368.6</v>
      </c>
      <c r="B433" t="s">
        <v>2146</v>
      </c>
      <c r="D433" t="s">
        <v>2923</v>
      </c>
      <c r="E433" t="s">
        <v>3259</v>
      </c>
      <c r="F433" t="s">
        <v>406</v>
      </c>
      <c r="G433" s="3" t="s">
        <v>415</v>
      </c>
      <c r="H433" s="3" t="s">
        <v>416</v>
      </c>
      <c r="I433" t="s">
        <v>1944</v>
      </c>
      <c r="J433">
        <v>1825</v>
      </c>
      <c r="M433">
        <v>1993</v>
      </c>
      <c r="O433" t="s">
        <v>417</v>
      </c>
      <c r="Q433" t="s">
        <v>3119</v>
      </c>
      <c r="V433" t="s">
        <v>3205</v>
      </c>
      <c r="W433" t="s">
        <v>1943</v>
      </c>
      <c r="X433" t="s">
        <v>1803</v>
      </c>
      <c r="Y433" t="s">
        <v>1803</v>
      </c>
    </row>
    <row r="434" spans="1:25">
      <c r="A434" s="73">
        <v>368.7</v>
      </c>
      <c r="B434" t="s">
        <v>2146</v>
      </c>
      <c r="D434" t="s">
        <v>2923</v>
      </c>
      <c r="E434" t="s">
        <v>2268</v>
      </c>
      <c r="F434" t="s">
        <v>2269</v>
      </c>
      <c r="G434" s="3" t="s">
        <v>2092</v>
      </c>
      <c r="H434" s="3" t="s">
        <v>2093</v>
      </c>
      <c r="I434" t="s">
        <v>2094</v>
      </c>
      <c r="J434">
        <v>1863</v>
      </c>
      <c r="M434">
        <v>1963</v>
      </c>
      <c r="Q434" t="s">
        <v>2924</v>
      </c>
      <c r="V434" t="s">
        <v>2095</v>
      </c>
      <c r="W434" t="s">
        <v>1036</v>
      </c>
    </row>
    <row r="435" spans="1:25">
      <c r="A435" s="73">
        <v>368.8</v>
      </c>
      <c r="B435" t="s">
        <v>2146</v>
      </c>
      <c r="D435" t="s">
        <v>2923</v>
      </c>
      <c r="E435" t="s">
        <v>2557</v>
      </c>
      <c r="F435" t="s">
        <v>3155</v>
      </c>
      <c r="G435" s="3" t="s">
        <v>3156</v>
      </c>
      <c r="H435" s="3" t="s">
        <v>998</v>
      </c>
      <c r="I435" t="s">
        <v>1743</v>
      </c>
      <c r="J435">
        <v>1780</v>
      </c>
      <c r="K435">
        <v>2006</v>
      </c>
      <c r="L435" t="s">
        <v>3428</v>
      </c>
      <c r="M435">
        <v>1979</v>
      </c>
      <c r="O435" t="s">
        <v>288</v>
      </c>
      <c r="Q435" t="s">
        <v>3119</v>
      </c>
      <c r="V435" t="s">
        <v>3231</v>
      </c>
      <c r="W435" t="s">
        <v>1834</v>
      </c>
      <c r="X435" t="s">
        <v>1803</v>
      </c>
    </row>
    <row r="436" spans="1:25">
      <c r="A436" s="73">
        <v>368.9</v>
      </c>
      <c r="B436" t="s">
        <v>2146</v>
      </c>
      <c r="D436" t="s">
        <v>2923</v>
      </c>
      <c r="E436" t="s">
        <v>2557</v>
      </c>
      <c r="F436" t="s">
        <v>2806</v>
      </c>
      <c r="G436" s="3" t="s">
        <v>3060</v>
      </c>
      <c r="H436" s="3" t="s">
        <v>3154</v>
      </c>
      <c r="I436" t="s">
        <v>662</v>
      </c>
      <c r="J436">
        <v>1774</v>
      </c>
      <c r="M436">
        <v>2000</v>
      </c>
      <c r="Q436" t="s">
        <v>2924</v>
      </c>
      <c r="W436" t="s">
        <v>663</v>
      </c>
    </row>
    <row r="437" spans="1:25">
      <c r="A437" s="73">
        <v>369</v>
      </c>
      <c r="B437" t="s">
        <v>2146</v>
      </c>
      <c r="D437" t="s">
        <v>2923</v>
      </c>
      <c r="E437" t="s">
        <v>2557</v>
      </c>
      <c r="F437" t="s">
        <v>2657</v>
      </c>
      <c r="G437" s="3" t="s">
        <v>418</v>
      </c>
      <c r="H437" s="3" t="s">
        <v>419</v>
      </c>
      <c r="I437" t="s">
        <v>2406</v>
      </c>
      <c r="J437">
        <v>1791</v>
      </c>
      <c r="K437">
        <v>2010</v>
      </c>
      <c r="L437" t="s">
        <v>2746</v>
      </c>
      <c r="Q437" t="s">
        <v>3119</v>
      </c>
      <c r="V437" t="s">
        <v>420</v>
      </c>
      <c r="W437" t="s">
        <v>1135</v>
      </c>
      <c r="X437" t="s">
        <v>1803</v>
      </c>
      <c r="Y437" t="s">
        <v>1803</v>
      </c>
    </row>
    <row r="438" spans="1:25">
      <c r="A438" s="73">
        <v>369.10000000000048</v>
      </c>
      <c r="B438" t="s">
        <v>2146</v>
      </c>
      <c r="D438" t="s">
        <v>2923</v>
      </c>
      <c r="E438" t="s">
        <v>2557</v>
      </c>
      <c r="F438" t="s">
        <v>2657</v>
      </c>
      <c r="G438" s="3" t="s">
        <v>513</v>
      </c>
      <c r="H438" s="3" t="s">
        <v>325</v>
      </c>
      <c r="I438" t="s">
        <v>2</v>
      </c>
      <c r="J438">
        <v>1864</v>
      </c>
      <c r="K438">
        <v>2010</v>
      </c>
      <c r="M438">
        <v>2010</v>
      </c>
      <c r="O438" t="s">
        <v>2372</v>
      </c>
      <c r="P438" t="s">
        <v>1130</v>
      </c>
      <c r="Q438" t="s">
        <v>3119</v>
      </c>
      <c r="V438" t="s">
        <v>2749</v>
      </c>
      <c r="W438" t="s">
        <v>1135</v>
      </c>
      <c r="X438" t="s">
        <v>1803</v>
      </c>
      <c r="Y438" t="s">
        <v>1803</v>
      </c>
    </row>
    <row r="439" spans="1:25">
      <c r="A439" s="73">
        <v>369.2000000000005</v>
      </c>
      <c r="B439" t="s">
        <v>2146</v>
      </c>
      <c r="D439" t="s">
        <v>2923</v>
      </c>
      <c r="E439" t="s">
        <v>2557</v>
      </c>
      <c r="F439" t="s">
        <v>2657</v>
      </c>
      <c r="G439" s="3" t="s">
        <v>2160</v>
      </c>
      <c r="H439" s="3" t="s">
        <v>1154</v>
      </c>
      <c r="I439" t="s">
        <v>2</v>
      </c>
      <c r="J439">
        <v>1864</v>
      </c>
      <c r="K439">
        <v>2006</v>
      </c>
      <c r="Q439" t="s">
        <v>3119</v>
      </c>
      <c r="V439" t="s">
        <v>2783</v>
      </c>
      <c r="W439" t="s">
        <v>2144</v>
      </c>
    </row>
    <row r="440" spans="1:25">
      <c r="A440" s="73">
        <v>369.30000000000052</v>
      </c>
      <c r="B440" t="s">
        <v>2146</v>
      </c>
      <c r="D440" t="s">
        <v>2923</v>
      </c>
      <c r="E440" t="s">
        <v>2557</v>
      </c>
      <c r="F440" t="s">
        <v>3264</v>
      </c>
      <c r="G440" s="3" t="s">
        <v>2900</v>
      </c>
      <c r="H440" s="3" t="s">
        <v>2901</v>
      </c>
      <c r="I440" t="s">
        <v>2287</v>
      </c>
      <c r="J440">
        <v>1850</v>
      </c>
      <c r="K440">
        <v>2006</v>
      </c>
      <c r="M440">
        <v>1979</v>
      </c>
      <c r="O440" t="s">
        <v>288</v>
      </c>
      <c r="Q440" t="s">
        <v>3119</v>
      </c>
      <c r="V440" t="s">
        <v>2902</v>
      </c>
      <c r="W440" t="s">
        <v>2744</v>
      </c>
    </row>
    <row r="441" spans="1:25">
      <c r="A441" s="73">
        <v>369.40000000000055</v>
      </c>
      <c r="B441" t="s">
        <v>2146</v>
      </c>
      <c r="D441" t="s">
        <v>2923</v>
      </c>
      <c r="E441" t="s">
        <v>2557</v>
      </c>
      <c r="F441" t="s">
        <v>3264</v>
      </c>
      <c r="G441" s="3" t="s">
        <v>2900</v>
      </c>
      <c r="H441" s="3" t="s">
        <v>998</v>
      </c>
      <c r="I441" t="s">
        <v>1743</v>
      </c>
      <c r="J441">
        <v>1837</v>
      </c>
      <c r="K441">
        <v>2009</v>
      </c>
      <c r="L441" t="s">
        <v>3428</v>
      </c>
      <c r="Q441" t="s">
        <v>3119</v>
      </c>
      <c r="V441" t="s">
        <v>3142</v>
      </c>
      <c r="W441" t="s">
        <v>1055</v>
      </c>
    </row>
    <row r="442" spans="1:25">
      <c r="A442" s="73">
        <v>369.50000000000057</v>
      </c>
      <c r="B442" t="s">
        <v>2146</v>
      </c>
      <c r="D442" t="s">
        <v>2923</v>
      </c>
      <c r="E442" t="s">
        <v>2557</v>
      </c>
      <c r="F442" t="s">
        <v>2852</v>
      </c>
      <c r="G442" s="3" t="s">
        <v>2853</v>
      </c>
      <c r="H442" s="3" t="s">
        <v>2854</v>
      </c>
      <c r="I442" t="s">
        <v>2284</v>
      </c>
      <c r="J442">
        <v>1789</v>
      </c>
      <c r="K442">
        <v>2006</v>
      </c>
      <c r="L442" t="s">
        <v>3197</v>
      </c>
      <c r="M442">
        <v>1979</v>
      </c>
      <c r="O442" t="s">
        <v>955</v>
      </c>
      <c r="Q442" t="s">
        <v>3119</v>
      </c>
      <c r="V442" t="s">
        <v>3000</v>
      </c>
      <c r="W442" t="s">
        <v>2285</v>
      </c>
    </row>
    <row r="443" spans="1:25">
      <c r="A443" s="73">
        <v>369.60000000000059</v>
      </c>
      <c r="B443" t="s">
        <v>2146</v>
      </c>
      <c r="D443" t="s">
        <v>2923</v>
      </c>
      <c r="E443" t="s">
        <v>2557</v>
      </c>
      <c r="F443" t="s">
        <v>3022</v>
      </c>
      <c r="G443" s="3" t="s">
        <v>2991</v>
      </c>
      <c r="H443" s="3" t="s">
        <v>998</v>
      </c>
      <c r="I443" t="s">
        <v>1743</v>
      </c>
      <c r="J443">
        <v>1837</v>
      </c>
      <c r="M443">
        <v>2003</v>
      </c>
      <c r="Q443" t="s">
        <v>3119</v>
      </c>
      <c r="V443" t="s">
        <v>1922</v>
      </c>
      <c r="W443" t="s">
        <v>1036</v>
      </c>
    </row>
    <row r="444" spans="1:25">
      <c r="A444" s="73">
        <v>369.70000000000061</v>
      </c>
      <c r="B444" t="s">
        <v>2146</v>
      </c>
      <c r="D444" t="s">
        <v>2923</v>
      </c>
      <c r="E444" t="s">
        <v>2557</v>
      </c>
      <c r="F444" t="s">
        <v>3022</v>
      </c>
      <c r="G444" s="3" t="s">
        <v>2991</v>
      </c>
      <c r="H444" s="3" t="s">
        <v>2994</v>
      </c>
      <c r="I444" t="s">
        <v>664</v>
      </c>
      <c r="J444">
        <v>1857</v>
      </c>
      <c r="K444">
        <v>2006</v>
      </c>
      <c r="M444">
        <v>2000</v>
      </c>
      <c r="Q444" t="s">
        <v>2924</v>
      </c>
      <c r="S444" t="s">
        <v>3213</v>
      </c>
      <c r="V444" t="s">
        <v>665</v>
      </c>
      <c r="W444" t="s">
        <v>666</v>
      </c>
    </row>
    <row r="445" spans="1:25">
      <c r="A445" s="73">
        <v>369.80000000000064</v>
      </c>
      <c r="B445" t="s">
        <v>2146</v>
      </c>
      <c r="D445" t="s">
        <v>2923</v>
      </c>
      <c r="E445" t="s">
        <v>2557</v>
      </c>
      <c r="F445" t="s">
        <v>2885</v>
      </c>
      <c r="G445" s="3" t="s">
        <v>2457</v>
      </c>
      <c r="H445" s="3" t="s">
        <v>153</v>
      </c>
      <c r="I445" t="s">
        <v>2403</v>
      </c>
      <c r="J445">
        <v>1850</v>
      </c>
      <c r="K445">
        <v>2006</v>
      </c>
      <c r="M445">
        <v>1985</v>
      </c>
      <c r="O445" t="s">
        <v>288</v>
      </c>
      <c r="Q445" t="s">
        <v>3119</v>
      </c>
      <c r="V445" t="s">
        <v>3149</v>
      </c>
      <c r="W445" t="s">
        <v>3128</v>
      </c>
    </row>
    <row r="446" spans="1:25">
      <c r="A446" s="73">
        <v>369.90000000000066</v>
      </c>
      <c r="B446" t="s">
        <v>2146</v>
      </c>
      <c r="D446" t="s">
        <v>2923</v>
      </c>
      <c r="E446" t="s">
        <v>2557</v>
      </c>
      <c r="F446" t="s">
        <v>421</v>
      </c>
      <c r="G446" s="3" t="s">
        <v>2809</v>
      </c>
      <c r="H446" s="3" t="s">
        <v>1857</v>
      </c>
      <c r="I446" t="s">
        <v>1480</v>
      </c>
      <c r="J446">
        <v>1758</v>
      </c>
      <c r="M446">
        <v>1979</v>
      </c>
      <c r="O446" t="s">
        <v>288</v>
      </c>
      <c r="Q446" t="s">
        <v>3119</v>
      </c>
      <c r="S446" t="s">
        <v>3209</v>
      </c>
      <c r="V446" t="s">
        <v>2281</v>
      </c>
      <c r="W446" t="s">
        <v>61</v>
      </c>
    </row>
    <row r="447" spans="1:25">
      <c r="A447" s="73">
        <v>370.00000000000068</v>
      </c>
      <c r="B447" t="s">
        <v>2146</v>
      </c>
      <c r="D447" t="s">
        <v>2923</v>
      </c>
      <c r="E447" t="s">
        <v>2557</v>
      </c>
      <c r="F447" t="s">
        <v>421</v>
      </c>
      <c r="G447" s="3" t="s">
        <v>2809</v>
      </c>
      <c r="H447" s="3" t="s">
        <v>3255</v>
      </c>
      <c r="I447" t="s">
        <v>2256</v>
      </c>
      <c r="J447">
        <v>1880</v>
      </c>
      <c r="K447">
        <v>2006</v>
      </c>
      <c r="O447" t="s">
        <v>288</v>
      </c>
      <c r="Q447" t="s">
        <v>3119</v>
      </c>
      <c r="V447" t="s">
        <v>27</v>
      </c>
      <c r="W447" t="s">
        <v>2144</v>
      </c>
    </row>
    <row r="448" spans="1:25">
      <c r="A448" s="73">
        <v>370.1000000000007</v>
      </c>
      <c r="B448" t="s">
        <v>2146</v>
      </c>
      <c r="D448" t="s">
        <v>2923</v>
      </c>
      <c r="E448" t="s">
        <v>2557</v>
      </c>
      <c r="F448" t="s">
        <v>421</v>
      </c>
      <c r="G448" s="3" t="s">
        <v>2809</v>
      </c>
      <c r="H448" s="3" t="s">
        <v>452</v>
      </c>
      <c r="I448" t="s">
        <v>1858</v>
      </c>
      <c r="J448">
        <v>1855</v>
      </c>
      <c r="K448">
        <v>2006</v>
      </c>
      <c r="M448">
        <v>1979</v>
      </c>
      <c r="O448" t="s">
        <v>288</v>
      </c>
      <c r="Q448" t="s">
        <v>3119</v>
      </c>
      <c r="S448" t="s">
        <v>3210</v>
      </c>
      <c r="V448" t="s">
        <v>23</v>
      </c>
      <c r="W448" t="s">
        <v>2744</v>
      </c>
    </row>
    <row r="449" spans="1:24">
      <c r="A449" s="73">
        <v>370.20000000000073</v>
      </c>
      <c r="B449" t="s">
        <v>2146</v>
      </c>
      <c r="D449" t="s">
        <v>2923</v>
      </c>
      <c r="E449" t="s">
        <v>2557</v>
      </c>
      <c r="F449" t="s">
        <v>421</v>
      </c>
      <c r="G449" s="3" t="s">
        <v>2809</v>
      </c>
      <c r="H449" s="3" t="s">
        <v>2810</v>
      </c>
      <c r="I449" t="s">
        <v>1743</v>
      </c>
      <c r="J449">
        <v>1837</v>
      </c>
      <c r="K449">
        <v>2006</v>
      </c>
      <c r="L449" t="s">
        <v>2694</v>
      </c>
      <c r="M449">
        <v>1979</v>
      </c>
      <c r="O449" t="s">
        <v>288</v>
      </c>
      <c r="Q449" t="s">
        <v>3119</v>
      </c>
      <c r="V449" t="s">
        <v>2645</v>
      </c>
      <c r="W449" t="s">
        <v>2564</v>
      </c>
      <c r="X449" t="s">
        <v>1803</v>
      </c>
    </row>
    <row r="450" spans="1:24">
      <c r="A450" s="73">
        <v>370.30000000000075</v>
      </c>
      <c r="B450" t="s">
        <v>2146</v>
      </c>
      <c r="D450" t="s">
        <v>2923</v>
      </c>
      <c r="E450" t="s">
        <v>2557</v>
      </c>
      <c r="F450" t="s">
        <v>421</v>
      </c>
      <c r="G450" s="3" t="s">
        <v>2809</v>
      </c>
      <c r="H450" s="3" t="s">
        <v>3114</v>
      </c>
      <c r="I450" t="s">
        <v>2280</v>
      </c>
      <c r="J450">
        <v>1821</v>
      </c>
      <c r="K450">
        <v>2006</v>
      </c>
      <c r="L450" t="s">
        <v>1118</v>
      </c>
      <c r="M450">
        <v>1979</v>
      </c>
      <c r="O450" t="s">
        <v>288</v>
      </c>
      <c r="Q450" t="s">
        <v>2924</v>
      </c>
      <c r="V450" t="s">
        <v>1275</v>
      </c>
      <c r="W450" t="s">
        <v>1119</v>
      </c>
      <c r="X450" t="s">
        <v>1803</v>
      </c>
    </row>
    <row r="451" spans="1:24">
      <c r="A451" s="73">
        <v>370.40000000000077</v>
      </c>
      <c r="B451" t="s">
        <v>2146</v>
      </c>
      <c r="D451" t="s">
        <v>2923</v>
      </c>
      <c r="E451" t="s">
        <v>2557</v>
      </c>
      <c r="F451" t="s">
        <v>421</v>
      </c>
      <c r="G451" s="3" t="s">
        <v>2809</v>
      </c>
      <c r="H451" s="3" t="s">
        <v>3265</v>
      </c>
      <c r="I451" t="s">
        <v>1743</v>
      </c>
      <c r="J451">
        <v>1837</v>
      </c>
      <c r="K451">
        <v>2006</v>
      </c>
      <c r="L451" t="s">
        <v>3428</v>
      </c>
      <c r="M451">
        <v>1977</v>
      </c>
      <c r="O451" t="s">
        <v>288</v>
      </c>
      <c r="Q451" t="s">
        <v>3119</v>
      </c>
      <c r="V451" t="s">
        <v>3014</v>
      </c>
      <c r="W451" t="s">
        <v>2565</v>
      </c>
    </row>
    <row r="452" spans="1:24">
      <c r="A452" s="73">
        <v>370.5000000000008</v>
      </c>
      <c r="B452" t="s">
        <v>2146</v>
      </c>
      <c r="D452" t="s">
        <v>2923</v>
      </c>
      <c r="E452" t="s">
        <v>2557</v>
      </c>
      <c r="F452" t="s">
        <v>421</v>
      </c>
      <c r="G452" s="3" t="s">
        <v>2747</v>
      </c>
      <c r="H452" s="3" t="s">
        <v>2748</v>
      </c>
      <c r="I452" t="s">
        <v>2257</v>
      </c>
      <c r="J452">
        <v>1900</v>
      </c>
      <c r="K452">
        <v>2006</v>
      </c>
      <c r="O452" t="s">
        <v>288</v>
      </c>
      <c r="Q452" t="s">
        <v>3119</v>
      </c>
      <c r="V452" t="s">
        <v>2973</v>
      </c>
      <c r="W452" t="s">
        <v>2144</v>
      </c>
    </row>
    <row r="453" spans="1:24">
      <c r="A453" s="73">
        <v>370.60000000000082</v>
      </c>
      <c r="B453" t="s">
        <v>2146</v>
      </c>
      <c r="D453" t="s">
        <v>2923</v>
      </c>
      <c r="E453" t="s">
        <v>2557</v>
      </c>
      <c r="F453" t="s">
        <v>421</v>
      </c>
      <c r="G453" s="3" t="s">
        <v>2747</v>
      </c>
      <c r="H453" s="3" t="s">
        <v>2559</v>
      </c>
      <c r="I453" t="s">
        <v>2</v>
      </c>
      <c r="J453">
        <v>1864</v>
      </c>
      <c r="K453">
        <v>2006</v>
      </c>
      <c r="O453" t="s">
        <v>288</v>
      </c>
      <c r="Q453" t="s">
        <v>3119</v>
      </c>
      <c r="V453" t="s">
        <v>2560</v>
      </c>
      <c r="W453" t="s">
        <v>2144</v>
      </c>
    </row>
    <row r="454" spans="1:24">
      <c r="A454" s="73">
        <v>370.70000000000084</v>
      </c>
      <c r="B454" t="s">
        <v>2146</v>
      </c>
      <c r="D454" t="s">
        <v>2923</v>
      </c>
      <c r="E454" t="s">
        <v>2557</v>
      </c>
      <c r="F454" t="s">
        <v>2539</v>
      </c>
      <c r="G454" s="3" t="s">
        <v>2109</v>
      </c>
      <c r="H454" s="3" t="s">
        <v>375</v>
      </c>
      <c r="I454" t="s">
        <v>2</v>
      </c>
      <c r="J454">
        <v>1864</v>
      </c>
      <c r="K454">
        <v>2006</v>
      </c>
      <c r="O454" t="s">
        <v>288</v>
      </c>
      <c r="Q454" t="s">
        <v>3119</v>
      </c>
      <c r="V454" t="s">
        <v>2716</v>
      </c>
      <c r="W454" t="s">
        <v>2144</v>
      </c>
    </row>
    <row r="455" spans="1:24">
      <c r="A455" s="73">
        <v>370.80000000000086</v>
      </c>
      <c r="B455" t="s">
        <v>2146</v>
      </c>
      <c r="D455" t="s">
        <v>2923</v>
      </c>
      <c r="E455" t="s">
        <v>2557</v>
      </c>
      <c r="F455" t="s">
        <v>2884</v>
      </c>
      <c r="G455" s="3" t="s">
        <v>1185</v>
      </c>
      <c r="H455" s="3" t="s">
        <v>2698</v>
      </c>
      <c r="I455" t="s">
        <v>1743</v>
      </c>
      <c r="J455">
        <v>1837</v>
      </c>
      <c r="K455">
        <v>2006</v>
      </c>
      <c r="M455">
        <v>1979</v>
      </c>
      <c r="O455" t="s">
        <v>288</v>
      </c>
      <c r="Q455" t="s">
        <v>3119</v>
      </c>
      <c r="V455" t="s">
        <v>1184</v>
      </c>
      <c r="W455" t="s">
        <v>2567</v>
      </c>
      <c r="X455" t="s">
        <v>1803</v>
      </c>
    </row>
    <row r="456" spans="1:24">
      <c r="A456" s="73">
        <v>370.90000000000089</v>
      </c>
      <c r="B456" t="s">
        <v>2146</v>
      </c>
      <c r="D456" t="s">
        <v>2923</v>
      </c>
      <c r="E456" t="s">
        <v>2557</v>
      </c>
      <c r="F456" t="s">
        <v>2884</v>
      </c>
      <c r="G456" s="3" t="s">
        <v>2319</v>
      </c>
      <c r="H456" s="3" t="s">
        <v>969</v>
      </c>
      <c r="I456" t="s">
        <v>2046</v>
      </c>
      <c r="J456">
        <v>1839</v>
      </c>
      <c r="K456">
        <v>2006</v>
      </c>
      <c r="M456">
        <v>1979</v>
      </c>
      <c r="O456" t="s">
        <v>288</v>
      </c>
      <c r="Q456" t="s">
        <v>3119</v>
      </c>
      <c r="V456" t="s">
        <v>76</v>
      </c>
      <c r="W456" t="s">
        <v>2744</v>
      </c>
    </row>
    <row r="457" spans="1:24">
      <c r="A457" s="73">
        <v>371.00000000000091</v>
      </c>
      <c r="B457" t="s">
        <v>2146</v>
      </c>
      <c r="D457" t="s">
        <v>2923</v>
      </c>
      <c r="E457" t="s">
        <v>2557</v>
      </c>
      <c r="F457" t="s">
        <v>2049</v>
      </c>
      <c r="G457" s="3" t="s">
        <v>2661</v>
      </c>
      <c r="H457" s="3" t="s">
        <v>2205</v>
      </c>
      <c r="I457" t="s">
        <v>2050</v>
      </c>
      <c r="J457">
        <v>1853</v>
      </c>
      <c r="K457">
        <v>2006</v>
      </c>
      <c r="M457">
        <v>1979</v>
      </c>
      <c r="O457" t="s">
        <v>288</v>
      </c>
      <c r="Q457" t="s">
        <v>3119</v>
      </c>
      <c r="V457" t="s">
        <v>456</v>
      </c>
      <c r="W457" t="s">
        <v>2568</v>
      </c>
    </row>
    <row r="458" spans="1:24">
      <c r="A458" s="73">
        <v>371.10000000000093</v>
      </c>
      <c r="B458" t="s">
        <v>2146</v>
      </c>
      <c r="D458" t="s">
        <v>2923</v>
      </c>
      <c r="E458" t="s">
        <v>422</v>
      </c>
      <c r="F458" t="s">
        <v>3315</v>
      </c>
      <c r="G458" s="3" t="s">
        <v>3316</v>
      </c>
      <c r="H458" s="3" t="s">
        <v>2595</v>
      </c>
      <c r="I458" t="s">
        <v>309</v>
      </c>
      <c r="J458">
        <v>1850</v>
      </c>
      <c r="K458">
        <v>2006</v>
      </c>
      <c r="M458">
        <v>1999</v>
      </c>
      <c r="O458" t="s">
        <v>956</v>
      </c>
      <c r="Q458" t="s">
        <v>2924</v>
      </c>
      <c r="S458" t="s">
        <v>3213</v>
      </c>
      <c r="V458" t="s">
        <v>478</v>
      </c>
      <c r="W458" t="s">
        <v>479</v>
      </c>
    </row>
    <row r="459" spans="1:24">
      <c r="A459" s="73">
        <v>371.20000000000095</v>
      </c>
      <c r="B459" t="s">
        <v>2146</v>
      </c>
      <c r="D459" t="s">
        <v>2960</v>
      </c>
      <c r="E459" t="s">
        <v>2956</v>
      </c>
      <c r="F459" t="s">
        <v>2077</v>
      </c>
      <c r="G459" s="3" t="s">
        <v>2078</v>
      </c>
      <c r="H459" s="3" t="s">
        <v>1884</v>
      </c>
      <c r="I459" t="s">
        <v>2267</v>
      </c>
      <c r="J459">
        <v>1801</v>
      </c>
      <c r="K459">
        <v>2006</v>
      </c>
      <c r="L459" t="s">
        <v>999</v>
      </c>
      <c r="M459">
        <v>1965</v>
      </c>
      <c r="O459" t="s">
        <v>1000</v>
      </c>
      <c r="Q459" t="s">
        <v>2924</v>
      </c>
      <c r="S459" t="s">
        <v>3211</v>
      </c>
      <c r="V459" t="s">
        <v>3356</v>
      </c>
      <c r="W459" t="s">
        <v>65</v>
      </c>
    </row>
    <row r="460" spans="1:24">
      <c r="A460" s="73">
        <v>371.30000000000098</v>
      </c>
      <c r="B460" t="s">
        <v>2146</v>
      </c>
      <c r="D460" t="s">
        <v>2960</v>
      </c>
      <c r="E460" t="s">
        <v>2851</v>
      </c>
      <c r="F460" t="s">
        <v>3168</v>
      </c>
      <c r="G460" s="3" t="s">
        <v>2723</v>
      </c>
      <c r="H460" s="3" t="s">
        <v>2756</v>
      </c>
      <c r="I460" t="s">
        <v>2286</v>
      </c>
      <c r="J460">
        <v>1855</v>
      </c>
      <c r="M460">
        <v>1979</v>
      </c>
      <c r="Q460" t="s">
        <v>3119</v>
      </c>
      <c r="V460" t="s">
        <v>2710</v>
      </c>
      <c r="W460" t="s">
        <v>445</v>
      </c>
    </row>
    <row r="461" spans="1:24">
      <c r="A461" s="73">
        <v>371.400000000001</v>
      </c>
      <c r="B461" t="s">
        <v>2146</v>
      </c>
      <c r="D461" t="s">
        <v>2960</v>
      </c>
      <c r="E461" t="s">
        <v>2299</v>
      </c>
      <c r="F461" t="s">
        <v>2466</v>
      </c>
      <c r="G461" s="3" t="s">
        <v>2467</v>
      </c>
      <c r="H461" s="3" t="s">
        <v>2468</v>
      </c>
      <c r="I461" t="s">
        <v>585</v>
      </c>
      <c r="J461">
        <v>1855</v>
      </c>
      <c r="M461">
        <v>2000</v>
      </c>
      <c r="Q461" t="s">
        <v>2848</v>
      </c>
      <c r="V461" t="s">
        <v>2663</v>
      </c>
      <c r="W461" t="s">
        <v>2807</v>
      </c>
    </row>
    <row r="462" spans="1:24">
      <c r="A462" s="73">
        <v>371.50000000000102</v>
      </c>
      <c r="B462" t="s">
        <v>2146</v>
      </c>
      <c r="D462" t="s">
        <v>2960</v>
      </c>
      <c r="E462" t="s">
        <v>3173</v>
      </c>
      <c r="F462" t="s">
        <v>708</v>
      </c>
      <c r="G462" s="3" t="s">
        <v>2071</v>
      </c>
      <c r="H462" s="3" t="s">
        <v>2812</v>
      </c>
      <c r="I462" t="s">
        <v>2421</v>
      </c>
      <c r="J462">
        <v>1865</v>
      </c>
      <c r="K462">
        <v>2006</v>
      </c>
      <c r="Q462" t="s">
        <v>3119</v>
      </c>
      <c r="V462" t="s">
        <v>3252</v>
      </c>
      <c r="W462" t="s">
        <v>2144</v>
      </c>
    </row>
    <row r="463" spans="1:24">
      <c r="A463" s="73">
        <v>371.60000000000105</v>
      </c>
      <c r="B463" t="s">
        <v>2146</v>
      </c>
      <c r="D463" t="s">
        <v>2960</v>
      </c>
      <c r="E463" t="s">
        <v>3173</v>
      </c>
      <c r="F463" t="s">
        <v>620</v>
      </c>
      <c r="G463" s="3" t="s">
        <v>2850</v>
      </c>
      <c r="H463" s="3" t="s">
        <v>3371</v>
      </c>
      <c r="I463" t="s">
        <v>2422</v>
      </c>
      <c r="J463">
        <v>1909</v>
      </c>
      <c r="M463">
        <v>1998</v>
      </c>
      <c r="Q463" t="s">
        <v>2924</v>
      </c>
      <c r="W463" t="s">
        <v>480</v>
      </c>
    </row>
    <row r="464" spans="1:24">
      <c r="A464" s="73">
        <v>371.70000000000107</v>
      </c>
      <c r="B464" t="s">
        <v>2146</v>
      </c>
      <c r="D464" t="s">
        <v>2960</v>
      </c>
      <c r="E464" t="s">
        <v>3173</v>
      </c>
      <c r="F464" t="s">
        <v>2758</v>
      </c>
      <c r="G464" s="3" t="s">
        <v>2759</v>
      </c>
      <c r="H464" s="3" t="s">
        <v>2760</v>
      </c>
      <c r="I464" t="s">
        <v>2050</v>
      </c>
      <c r="J464">
        <v>1853</v>
      </c>
      <c r="K464">
        <v>2006</v>
      </c>
      <c r="Q464" t="s">
        <v>3119</v>
      </c>
      <c r="V464" t="s">
        <v>700</v>
      </c>
      <c r="W464" t="s">
        <v>2144</v>
      </c>
    </row>
    <row r="465" spans="1:23">
      <c r="A465" s="73">
        <v>371.80000000000109</v>
      </c>
      <c r="B465" t="s">
        <v>2146</v>
      </c>
      <c r="D465" t="s">
        <v>2960</v>
      </c>
      <c r="E465" t="s">
        <v>3173</v>
      </c>
      <c r="F465" t="s">
        <v>2782</v>
      </c>
      <c r="G465" s="3" t="s">
        <v>2625</v>
      </c>
      <c r="H465" s="3" t="s">
        <v>2639</v>
      </c>
      <c r="I465" t="s">
        <v>2136</v>
      </c>
      <c r="J465">
        <v>1894</v>
      </c>
      <c r="K465">
        <v>2006</v>
      </c>
      <c r="O465" t="s">
        <v>288</v>
      </c>
      <c r="Q465" t="s">
        <v>3119</v>
      </c>
      <c r="V465" t="s">
        <v>3074</v>
      </c>
      <c r="W465" t="s">
        <v>2827</v>
      </c>
    </row>
    <row r="466" spans="1:23">
      <c r="A466" s="73">
        <v>371.90000000000111</v>
      </c>
      <c r="B466" t="s">
        <v>2146</v>
      </c>
      <c r="D466" t="s">
        <v>2960</v>
      </c>
      <c r="E466" t="s">
        <v>3173</v>
      </c>
      <c r="F466" t="s">
        <v>2899</v>
      </c>
      <c r="G466" s="3" t="s">
        <v>2889</v>
      </c>
      <c r="H466" s="3" t="s">
        <v>2907</v>
      </c>
      <c r="I466" t="s">
        <v>2258</v>
      </c>
      <c r="J466">
        <v>1894</v>
      </c>
      <c r="K466">
        <v>2006</v>
      </c>
      <c r="Q466" t="s">
        <v>3119</v>
      </c>
      <c r="V466" t="s">
        <v>2157</v>
      </c>
      <c r="W466" t="s">
        <v>2144</v>
      </c>
    </row>
    <row r="467" spans="1:23">
      <c r="A467" s="73">
        <v>372.00000000000114</v>
      </c>
      <c r="B467" t="s">
        <v>2146</v>
      </c>
      <c r="D467" t="s">
        <v>2960</v>
      </c>
      <c r="E467" t="s">
        <v>841</v>
      </c>
      <c r="F467" t="s">
        <v>2838</v>
      </c>
      <c r="G467" s="3" t="s">
        <v>2622</v>
      </c>
      <c r="H467" s="3" t="s">
        <v>2623</v>
      </c>
      <c r="I467" t="s">
        <v>2407</v>
      </c>
      <c r="J467">
        <v>1864</v>
      </c>
      <c r="L467" t="s">
        <v>3258</v>
      </c>
      <c r="M467">
        <v>1979</v>
      </c>
      <c r="Q467" t="s">
        <v>3119</v>
      </c>
      <c r="W467" t="s">
        <v>445</v>
      </c>
    </row>
    <row r="468" spans="1:23">
      <c r="A468" s="73">
        <v>372.10000000000116</v>
      </c>
      <c r="B468" t="s">
        <v>2146</v>
      </c>
      <c r="D468" t="s">
        <v>2960</v>
      </c>
      <c r="E468" t="s">
        <v>145</v>
      </c>
      <c r="F468" t="s">
        <v>2713</v>
      </c>
      <c r="G468" s="3" t="s">
        <v>3062</v>
      </c>
      <c r="H468" s="3" t="s">
        <v>2646</v>
      </c>
      <c r="I468" t="s">
        <v>1936</v>
      </c>
      <c r="J468">
        <v>1835</v>
      </c>
      <c r="K468">
        <v>2006</v>
      </c>
      <c r="Q468" t="s">
        <v>3119</v>
      </c>
      <c r="V468" t="s">
        <v>2648</v>
      </c>
      <c r="W468" t="s">
        <v>2144</v>
      </c>
    </row>
    <row r="469" spans="1:23">
      <c r="A469" s="73">
        <v>372.20000000000118</v>
      </c>
      <c r="B469" t="s">
        <v>2146</v>
      </c>
      <c r="D469" t="s">
        <v>2960</v>
      </c>
      <c r="E469" t="s">
        <v>145</v>
      </c>
      <c r="F469" t="s">
        <v>2713</v>
      </c>
      <c r="G469" s="3" t="s">
        <v>3062</v>
      </c>
      <c r="H469" s="3" t="s">
        <v>3230</v>
      </c>
      <c r="I469" t="s">
        <v>2051</v>
      </c>
      <c r="J469">
        <v>1825</v>
      </c>
      <c r="K469">
        <v>2006</v>
      </c>
      <c r="L469" t="s">
        <v>3197</v>
      </c>
      <c r="M469">
        <v>1979</v>
      </c>
      <c r="Q469" t="s">
        <v>3119</v>
      </c>
      <c r="V469" t="s">
        <v>3441</v>
      </c>
      <c r="W469" t="s">
        <v>2569</v>
      </c>
    </row>
    <row r="470" spans="1:23">
      <c r="A470" s="73">
        <v>372.30000000000121</v>
      </c>
      <c r="B470" t="s">
        <v>2146</v>
      </c>
      <c r="D470" t="s">
        <v>2960</v>
      </c>
      <c r="E470" t="s">
        <v>145</v>
      </c>
      <c r="F470" t="s">
        <v>2953</v>
      </c>
      <c r="G470" s="3" t="s">
        <v>458</v>
      </c>
      <c r="H470" s="3" t="s">
        <v>2045</v>
      </c>
      <c r="I470" t="s">
        <v>2046</v>
      </c>
      <c r="J470">
        <v>1839</v>
      </c>
      <c r="M470">
        <v>1979</v>
      </c>
      <c r="O470" t="s">
        <v>622</v>
      </c>
      <c r="Q470" t="s">
        <v>3119</v>
      </c>
      <c r="W470" t="s">
        <v>445</v>
      </c>
    </row>
    <row r="471" spans="1:23">
      <c r="A471" s="73">
        <v>372.40000000000123</v>
      </c>
      <c r="B471" t="s">
        <v>2146</v>
      </c>
      <c r="D471" t="s">
        <v>2960</v>
      </c>
      <c r="E471" t="s">
        <v>145</v>
      </c>
      <c r="F471" t="s">
        <v>146</v>
      </c>
      <c r="G471" s="3" t="s">
        <v>2814</v>
      </c>
      <c r="H471" s="3" t="s">
        <v>538</v>
      </c>
      <c r="I471" t="s">
        <v>2403</v>
      </c>
      <c r="J471">
        <v>1850</v>
      </c>
      <c r="K471">
        <v>2006</v>
      </c>
      <c r="Q471" t="s">
        <v>3119</v>
      </c>
      <c r="V471" t="s">
        <v>539</v>
      </c>
      <c r="W471" t="s">
        <v>2144</v>
      </c>
    </row>
    <row r="472" spans="1:23">
      <c r="A472" s="73">
        <v>372.50000000000125</v>
      </c>
      <c r="B472" t="s">
        <v>2146</v>
      </c>
      <c r="D472" t="s">
        <v>2960</v>
      </c>
      <c r="E472" t="s">
        <v>145</v>
      </c>
      <c r="F472" t="s">
        <v>2891</v>
      </c>
      <c r="G472" s="3" t="s">
        <v>1937</v>
      </c>
      <c r="H472" s="3" t="s">
        <v>3408</v>
      </c>
      <c r="I472" t="s">
        <v>1938</v>
      </c>
      <c r="J472">
        <v>1843</v>
      </c>
      <c r="K472">
        <v>2006</v>
      </c>
      <c r="Q472" t="s">
        <v>3119</v>
      </c>
      <c r="V472" t="s">
        <v>2459</v>
      </c>
      <c r="W472" t="s">
        <v>2144</v>
      </c>
    </row>
    <row r="473" spans="1:23">
      <c r="A473" s="73">
        <v>372.60000000000127</v>
      </c>
      <c r="B473" t="s">
        <v>2146</v>
      </c>
      <c r="D473" t="s">
        <v>2960</v>
      </c>
      <c r="E473" t="s">
        <v>145</v>
      </c>
      <c r="F473" t="s">
        <v>2953</v>
      </c>
      <c r="G473" s="3" t="s">
        <v>80</v>
      </c>
      <c r="H473" s="3" t="s">
        <v>1912</v>
      </c>
      <c r="I473" t="s">
        <v>1913</v>
      </c>
      <c r="J473">
        <v>1851</v>
      </c>
      <c r="Q473" t="s">
        <v>2924</v>
      </c>
      <c r="V473" t="s">
        <v>316</v>
      </c>
      <c r="W473" t="s">
        <v>1914</v>
      </c>
    </row>
    <row r="474" spans="1:23">
      <c r="A474" s="73">
        <v>372.7000000000013</v>
      </c>
      <c r="B474" t="s">
        <v>2146</v>
      </c>
      <c r="D474" t="s">
        <v>2960</v>
      </c>
      <c r="E474" t="s">
        <v>145</v>
      </c>
      <c r="F474" t="s">
        <v>2953</v>
      </c>
      <c r="G474" s="3" t="s">
        <v>458</v>
      </c>
      <c r="H474" s="3" t="s">
        <v>3280</v>
      </c>
      <c r="I474" t="s">
        <v>2047</v>
      </c>
      <c r="J474">
        <v>1791</v>
      </c>
      <c r="M474">
        <v>1979</v>
      </c>
      <c r="O474" t="s">
        <v>2752</v>
      </c>
      <c r="Q474" t="s">
        <v>3119</v>
      </c>
      <c r="V474" t="s">
        <v>2895</v>
      </c>
      <c r="W474" t="s">
        <v>2823</v>
      </c>
    </row>
    <row r="475" spans="1:23">
      <c r="A475" s="73">
        <v>372.80000000000132</v>
      </c>
      <c r="B475" t="s">
        <v>2146</v>
      </c>
      <c r="D475" t="s">
        <v>2960</v>
      </c>
      <c r="E475" t="s">
        <v>145</v>
      </c>
      <c r="F475" t="s">
        <v>2982</v>
      </c>
      <c r="G475" s="3" t="s">
        <v>790</v>
      </c>
      <c r="H475" s="3" t="s">
        <v>791</v>
      </c>
      <c r="I475" t="s">
        <v>2132</v>
      </c>
      <c r="J475">
        <v>1849</v>
      </c>
      <c r="K475">
        <v>2006</v>
      </c>
      <c r="O475" t="s">
        <v>288</v>
      </c>
      <c r="Q475" t="s">
        <v>3119</v>
      </c>
      <c r="V475" t="s">
        <v>789</v>
      </c>
      <c r="W475" t="s">
        <v>2144</v>
      </c>
    </row>
    <row r="476" spans="1:23">
      <c r="A476" s="73">
        <v>372.90000000000134</v>
      </c>
      <c r="B476" t="s">
        <v>2146</v>
      </c>
      <c r="D476" t="s">
        <v>2960</v>
      </c>
      <c r="E476" t="s">
        <v>145</v>
      </c>
      <c r="F476" t="s">
        <v>2953</v>
      </c>
      <c r="G476" s="3" t="s">
        <v>458</v>
      </c>
      <c r="H476" s="3" t="s">
        <v>512</v>
      </c>
      <c r="I476" t="s">
        <v>2048</v>
      </c>
      <c r="J476">
        <v>1852</v>
      </c>
      <c r="M476">
        <v>1979</v>
      </c>
      <c r="O476" t="s">
        <v>622</v>
      </c>
      <c r="Q476" t="s">
        <v>3119</v>
      </c>
      <c r="V476" t="s">
        <v>511</v>
      </c>
      <c r="W476" t="s">
        <v>445</v>
      </c>
    </row>
    <row r="477" spans="1:23">
      <c r="A477" s="73">
        <v>373.00000000000136</v>
      </c>
      <c r="B477" t="s">
        <v>2146</v>
      </c>
      <c r="D477" t="s">
        <v>2960</v>
      </c>
      <c r="E477" t="s">
        <v>2948</v>
      </c>
      <c r="F477" t="s">
        <v>372</v>
      </c>
      <c r="G477" s="3" t="s">
        <v>3216</v>
      </c>
      <c r="H477" s="3" t="s">
        <v>3217</v>
      </c>
      <c r="I477" t="s">
        <v>476</v>
      </c>
      <c r="J477">
        <v>1843</v>
      </c>
      <c r="K477">
        <v>2007</v>
      </c>
      <c r="L477" t="s">
        <v>3218</v>
      </c>
      <c r="M477">
        <v>2006</v>
      </c>
      <c r="O477" t="s">
        <v>288</v>
      </c>
      <c r="Q477" t="s">
        <v>2924</v>
      </c>
      <c r="W477" t="s">
        <v>1</v>
      </c>
    </row>
    <row r="478" spans="1:23">
      <c r="A478" s="73">
        <v>373.10000000000139</v>
      </c>
      <c r="B478" t="s">
        <v>2146</v>
      </c>
      <c r="D478" t="s">
        <v>2960</v>
      </c>
      <c r="E478" t="s">
        <v>2948</v>
      </c>
      <c r="F478" t="s">
        <v>683</v>
      </c>
      <c r="G478" s="3" t="s">
        <v>162</v>
      </c>
      <c r="H478" s="3" t="s">
        <v>2446</v>
      </c>
      <c r="I478" t="s">
        <v>2010</v>
      </c>
      <c r="J478">
        <v>1865</v>
      </c>
      <c r="K478">
        <v>1991</v>
      </c>
      <c r="M478">
        <v>1979</v>
      </c>
      <c r="O478" t="s">
        <v>163</v>
      </c>
      <c r="Q478" t="s">
        <v>3119</v>
      </c>
      <c r="V478" t="s">
        <v>2460</v>
      </c>
      <c r="W478" t="s">
        <v>61</v>
      </c>
    </row>
    <row r="479" spans="1:23">
      <c r="A479" s="73">
        <v>373.20000000000141</v>
      </c>
      <c r="B479" t="s">
        <v>2146</v>
      </c>
      <c r="D479" t="s">
        <v>2960</v>
      </c>
      <c r="E479" t="s">
        <v>2948</v>
      </c>
      <c r="F479" t="s">
        <v>3392</v>
      </c>
      <c r="G479" s="3" t="s">
        <v>3379</v>
      </c>
      <c r="H479" s="3" t="s">
        <v>143</v>
      </c>
      <c r="I479" t="s">
        <v>2</v>
      </c>
      <c r="J479">
        <v>1864</v>
      </c>
      <c r="K479">
        <v>2006</v>
      </c>
      <c r="Q479" t="s">
        <v>3119</v>
      </c>
      <c r="W479" t="s">
        <v>2144</v>
      </c>
    </row>
    <row r="480" spans="1:23">
      <c r="A480" s="73">
        <v>373.30000000000143</v>
      </c>
      <c r="B480" t="s">
        <v>2146</v>
      </c>
      <c r="D480" t="s">
        <v>2960</v>
      </c>
      <c r="E480" t="s">
        <v>2948</v>
      </c>
      <c r="F480" t="s">
        <v>2838</v>
      </c>
      <c r="G480" s="3" t="s">
        <v>158</v>
      </c>
      <c r="H480" s="3" t="s">
        <v>1062</v>
      </c>
      <c r="I480" t="s">
        <v>1855</v>
      </c>
      <c r="J480">
        <v>1822</v>
      </c>
      <c r="K480">
        <v>2006</v>
      </c>
      <c r="M480">
        <v>1979</v>
      </c>
      <c r="Q480" t="s">
        <v>3119</v>
      </c>
      <c r="V480" t="s">
        <v>40</v>
      </c>
      <c r="W480" t="s">
        <v>1061</v>
      </c>
    </row>
    <row r="481" spans="1:25">
      <c r="A481" s="73">
        <v>373.40000000000146</v>
      </c>
      <c r="B481" t="s">
        <v>2146</v>
      </c>
      <c r="D481" t="s">
        <v>2960</v>
      </c>
      <c r="E481" t="s">
        <v>2948</v>
      </c>
      <c r="F481" t="s">
        <v>683</v>
      </c>
      <c r="G481" s="3" t="s">
        <v>162</v>
      </c>
      <c r="H481" s="3" t="s">
        <v>3214</v>
      </c>
      <c r="I481" t="s">
        <v>2424</v>
      </c>
      <c r="J481">
        <v>1958</v>
      </c>
      <c r="K481">
        <v>2008</v>
      </c>
      <c r="M481">
        <v>2007</v>
      </c>
      <c r="O481" t="s">
        <v>1000</v>
      </c>
      <c r="Q481" t="s">
        <v>2924</v>
      </c>
      <c r="S481" t="s">
        <v>3213</v>
      </c>
      <c r="W481" t="s">
        <v>1144</v>
      </c>
    </row>
    <row r="482" spans="1:25">
      <c r="A482" s="73">
        <v>373.50000000000148</v>
      </c>
      <c r="B482" t="s">
        <v>2146</v>
      </c>
      <c r="D482" t="s">
        <v>2960</v>
      </c>
      <c r="E482" t="s">
        <v>2948</v>
      </c>
      <c r="F482" t="s">
        <v>2954</v>
      </c>
      <c r="G482" s="3" t="s">
        <v>3127</v>
      </c>
      <c r="H482" s="3" t="s">
        <v>2754</v>
      </c>
      <c r="I482" t="s">
        <v>2002</v>
      </c>
      <c r="J482">
        <v>1838</v>
      </c>
      <c r="M482">
        <v>1985</v>
      </c>
      <c r="Q482" t="s">
        <v>3119</v>
      </c>
      <c r="V482" t="s">
        <v>2003</v>
      </c>
      <c r="W482" t="s">
        <v>2297</v>
      </c>
    </row>
    <row r="483" spans="1:25">
      <c r="A483" s="73">
        <v>373.6000000000015</v>
      </c>
      <c r="B483" t="s">
        <v>2146</v>
      </c>
      <c r="D483" t="s">
        <v>2960</v>
      </c>
      <c r="E483" t="s">
        <v>2948</v>
      </c>
      <c r="F483" t="s">
        <v>2838</v>
      </c>
      <c r="G483" s="3" t="s">
        <v>158</v>
      </c>
      <c r="H483" s="3" t="s">
        <v>1856</v>
      </c>
      <c r="I483" t="s">
        <v>2423</v>
      </c>
      <c r="J483">
        <v>1849</v>
      </c>
      <c r="M483">
        <v>1979</v>
      </c>
      <c r="Q483" t="s">
        <v>3119</v>
      </c>
      <c r="W483" t="s">
        <v>184</v>
      </c>
    </row>
    <row r="484" spans="1:25">
      <c r="A484" s="73">
        <v>373.70000000000152</v>
      </c>
      <c r="B484" t="s">
        <v>2146</v>
      </c>
      <c r="D484" t="s">
        <v>2960</v>
      </c>
      <c r="E484" t="s">
        <v>2948</v>
      </c>
      <c r="F484" t="s">
        <v>2838</v>
      </c>
      <c r="G484" s="3" t="s">
        <v>158</v>
      </c>
      <c r="H484" s="3" t="s">
        <v>3077</v>
      </c>
      <c r="I484" t="s">
        <v>2425</v>
      </c>
      <c r="J484">
        <v>1846</v>
      </c>
      <c r="K484">
        <v>2006</v>
      </c>
      <c r="L484" t="s">
        <v>3013</v>
      </c>
      <c r="M484">
        <v>1979</v>
      </c>
      <c r="O484" t="s">
        <v>60</v>
      </c>
      <c r="Q484" t="s">
        <v>3119</v>
      </c>
      <c r="V484" t="s">
        <v>3247</v>
      </c>
      <c r="W484" t="s">
        <v>64</v>
      </c>
    </row>
    <row r="485" spans="1:25">
      <c r="A485" s="73">
        <v>373.80000000000155</v>
      </c>
      <c r="B485" t="s">
        <v>2146</v>
      </c>
      <c r="D485" t="s">
        <v>2960</v>
      </c>
      <c r="E485" t="s">
        <v>537</v>
      </c>
      <c r="F485" t="s">
        <v>3296</v>
      </c>
      <c r="G485" s="3" t="s">
        <v>2689</v>
      </c>
      <c r="H485" s="3" t="s">
        <v>2868</v>
      </c>
      <c r="I485" t="s">
        <v>2261</v>
      </c>
      <c r="J485">
        <v>1845</v>
      </c>
      <c r="M485">
        <v>1974</v>
      </c>
      <c r="Q485" t="s">
        <v>2924</v>
      </c>
      <c r="R485" t="s">
        <v>2869</v>
      </c>
      <c r="V485" t="s">
        <v>540</v>
      </c>
      <c r="W485" t="s">
        <v>2262</v>
      </c>
    </row>
    <row r="486" spans="1:25">
      <c r="A486" s="73">
        <v>373.90000000000157</v>
      </c>
      <c r="B486" t="s">
        <v>2146</v>
      </c>
      <c r="D486" t="s">
        <v>2960</v>
      </c>
      <c r="E486" t="s">
        <v>537</v>
      </c>
      <c r="F486" t="s">
        <v>2717</v>
      </c>
      <c r="G486" s="3" t="s">
        <v>2934</v>
      </c>
      <c r="H486" s="3" t="s">
        <v>1276</v>
      </c>
      <c r="I486" t="s">
        <v>600</v>
      </c>
      <c r="J486">
        <v>1767</v>
      </c>
      <c r="L486">
        <v>1</v>
      </c>
      <c r="M486">
        <v>1979</v>
      </c>
      <c r="Q486" t="s">
        <v>2924</v>
      </c>
      <c r="V486" t="s">
        <v>2890</v>
      </c>
      <c r="W486" t="s">
        <v>1848</v>
      </c>
      <c r="X486" t="s">
        <v>1803</v>
      </c>
    </row>
    <row r="487" spans="1:25">
      <c r="A487" s="73">
        <v>374.00000000000159</v>
      </c>
      <c r="B487" t="s">
        <v>2146</v>
      </c>
      <c r="D487" t="s">
        <v>2960</v>
      </c>
      <c r="E487" t="s">
        <v>537</v>
      </c>
      <c r="F487" t="s">
        <v>387</v>
      </c>
      <c r="G487" s="3" t="s">
        <v>2358</v>
      </c>
      <c r="H487" s="3" t="s">
        <v>1597</v>
      </c>
      <c r="I487" t="s">
        <v>2359</v>
      </c>
      <c r="J487">
        <v>1863</v>
      </c>
      <c r="K487">
        <v>2010</v>
      </c>
      <c r="L487" t="s">
        <v>3282</v>
      </c>
      <c r="Q487" t="s">
        <v>3119</v>
      </c>
      <c r="W487" t="s">
        <v>1135</v>
      </c>
      <c r="X487" t="s">
        <v>1803</v>
      </c>
      <c r="Y487" t="s">
        <v>1803</v>
      </c>
    </row>
    <row r="488" spans="1:25">
      <c r="A488" s="73">
        <v>374.10000000000161</v>
      </c>
      <c r="B488" t="s">
        <v>2146</v>
      </c>
      <c r="D488" t="s">
        <v>2960</v>
      </c>
      <c r="E488" t="s">
        <v>537</v>
      </c>
      <c r="F488" t="s">
        <v>3161</v>
      </c>
      <c r="G488" s="3" t="s">
        <v>2732</v>
      </c>
      <c r="H488" s="3" t="s">
        <v>2702</v>
      </c>
      <c r="I488" t="s">
        <v>2032</v>
      </c>
      <c r="J488">
        <v>1831</v>
      </c>
      <c r="K488">
        <v>2009</v>
      </c>
      <c r="L488" t="s">
        <v>386</v>
      </c>
      <c r="M488">
        <v>1979</v>
      </c>
      <c r="Q488" t="s">
        <v>3119</v>
      </c>
      <c r="W488" t="s">
        <v>1850</v>
      </c>
      <c r="X488" t="s">
        <v>1803</v>
      </c>
    </row>
    <row r="489" spans="1:25">
      <c r="A489" s="73">
        <v>374.20000000000164</v>
      </c>
      <c r="B489" t="s">
        <v>2146</v>
      </c>
      <c r="D489" t="s">
        <v>2960</v>
      </c>
      <c r="E489" t="s">
        <v>537</v>
      </c>
      <c r="F489" t="s">
        <v>848</v>
      </c>
      <c r="G489" s="3" t="s">
        <v>3157</v>
      </c>
      <c r="H489" s="3" t="s">
        <v>1195</v>
      </c>
      <c r="I489" t="s">
        <v>2426</v>
      </c>
      <c r="J489">
        <v>1863</v>
      </c>
      <c r="K489">
        <v>2010</v>
      </c>
      <c r="L489" t="s">
        <v>3258</v>
      </c>
      <c r="Q489" t="s">
        <v>3119</v>
      </c>
      <c r="W489" t="s">
        <v>3094</v>
      </c>
    </row>
    <row r="490" spans="1:25">
      <c r="A490" s="73">
        <v>374.30000000000166</v>
      </c>
      <c r="B490" t="s">
        <v>2146</v>
      </c>
      <c r="D490" t="s">
        <v>2960</v>
      </c>
      <c r="E490" t="s">
        <v>2971</v>
      </c>
      <c r="F490" t="s">
        <v>2972</v>
      </c>
      <c r="G490" s="3" t="s">
        <v>3006</v>
      </c>
      <c r="H490" s="3" t="s">
        <v>2751</v>
      </c>
      <c r="I490" t="s">
        <v>1835</v>
      </c>
      <c r="J490">
        <v>1833</v>
      </c>
      <c r="M490">
        <v>1979</v>
      </c>
      <c r="O490" t="s">
        <v>2752</v>
      </c>
      <c r="Q490" t="s">
        <v>3119</v>
      </c>
      <c r="V490" t="s">
        <v>320</v>
      </c>
      <c r="W490" t="s">
        <v>2031</v>
      </c>
    </row>
    <row r="491" spans="1:25">
      <c r="A491" s="73">
        <v>374.40000000000168</v>
      </c>
      <c r="B491" t="s">
        <v>2146</v>
      </c>
      <c r="D491" t="s">
        <v>2960</v>
      </c>
      <c r="E491" t="s">
        <v>2971</v>
      </c>
      <c r="F491" t="s">
        <v>2972</v>
      </c>
      <c r="G491" s="3" t="s">
        <v>2750</v>
      </c>
      <c r="H491" s="3" t="s">
        <v>2813</v>
      </c>
      <c r="I491" t="s">
        <v>1835</v>
      </c>
      <c r="J491">
        <v>1833</v>
      </c>
      <c r="M491">
        <v>1979</v>
      </c>
      <c r="O491" t="s">
        <v>622</v>
      </c>
      <c r="Q491" t="s">
        <v>3119</v>
      </c>
      <c r="V491" t="s">
        <v>536</v>
      </c>
      <c r="W491" t="s">
        <v>445</v>
      </c>
    </row>
    <row r="492" spans="1:25">
      <c r="A492" s="73">
        <v>374.50000000000171</v>
      </c>
      <c r="B492" t="s">
        <v>2146</v>
      </c>
      <c r="D492" t="s">
        <v>2960</v>
      </c>
      <c r="E492" t="s">
        <v>3437</v>
      </c>
      <c r="F492" t="s">
        <v>390</v>
      </c>
      <c r="G492" s="3" t="s">
        <v>1973</v>
      </c>
      <c r="H492" s="3" t="s">
        <v>2638</v>
      </c>
      <c r="I492" t="s">
        <v>2000</v>
      </c>
      <c r="J492">
        <v>1905</v>
      </c>
      <c r="K492">
        <v>2006</v>
      </c>
      <c r="M492">
        <v>1985</v>
      </c>
      <c r="Q492" t="s">
        <v>3119</v>
      </c>
      <c r="V492" t="s">
        <v>370</v>
      </c>
      <c r="W492" t="s">
        <v>371</v>
      </c>
    </row>
    <row r="493" spans="1:25">
      <c r="A493" s="73">
        <v>374.60000000000173</v>
      </c>
      <c r="B493" t="s">
        <v>2146</v>
      </c>
      <c r="D493" t="s">
        <v>2960</v>
      </c>
      <c r="E493" t="s">
        <v>3437</v>
      </c>
      <c r="F493" t="s">
        <v>390</v>
      </c>
      <c r="G493" s="3" t="s">
        <v>391</v>
      </c>
      <c r="H493" s="3" t="s">
        <v>2559</v>
      </c>
      <c r="I493" t="s">
        <v>1001</v>
      </c>
      <c r="J493">
        <v>1844</v>
      </c>
      <c r="K493">
        <v>2006</v>
      </c>
      <c r="M493">
        <v>1979</v>
      </c>
      <c r="Q493" t="s">
        <v>2848</v>
      </c>
      <c r="S493" t="s">
        <v>3209</v>
      </c>
      <c r="V493" t="s">
        <v>3257</v>
      </c>
      <c r="W493" t="s">
        <v>2822</v>
      </c>
    </row>
    <row r="494" spans="1:25">
      <c r="A494" s="73">
        <v>374.70000000000175</v>
      </c>
      <c r="B494" t="s">
        <v>2146</v>
      </c>
      <c r="D494" t="s">
        <v>2960</v>
      </c>
      <c r="E494" t="s">
        <v>3437</v>
      </c>
      <c r="F494" t="s">
        <v>390</v>
      </c>
      <c r="G494" s="3" t="s">
        <v>959</v>
      </c>
      <c r="H494" s="3" t="s">
        <v>3113</v>
      </c>
      <c r="I494" t="s">
        <v>2427</v>
      </c>
      <c r="J494">
        <v>1924</v>
      </c>
      <c r="K494">
        <v>2009</v>
      </c>
      <c r="L494" t="s">
        <v>2746</v>
      </c>
      <c r="Q494" t="s">
        <v>3119</v>
      </c>
      <c r="R494" t="s">
        <v>2983</v>
      </c>
      <c r="V494" t="s">
        <v>2779</v>
      </c>
      <c r="W494" t="s">
        <v>1055</v>
      </c>
    </row>
    <row r="495" spans="1:25">
      <c r="A495" s="73">
        <v>374.75</v>
      </c>
      <c r="B495" t="s">
        <v>2146</v>
      </c>
      <c r="D495" t="s">
        <v>2960</v>
      </c>
      <c r="E495" t="s">
        <v>66</v>
      </c>
      <c r="F495" t="s">
        <v>67</v>
      </c>
      <c r="G495" s="3" t="s">
        <v>68</v>
      </c>
      <c r="H495" s="3" t="s">
        <v>1113</v>
      </c>
      <c r="I495" t="s">
        <v>0</v>
      </c>
      <c r="J495">
        <v>1872</v>
      </c>
      <c r="M495">
        <v>1980</v>
      </c>
      <c r="O495" t="s">
        <v>288</v>
      </c>
      <c r="Q495" t="s">
        <v>3119</v>
      </c>
      <c r="V495" t="s">
        <v>172</v>
      </c>
    </row>
    <row r="496" spans="1:25">
      <c r="A496" s="73">
        <v>374.80000000000177</v>
      </c>
      <c r="B496" t="s">
        <v>2146</v>
      </c>
      <c r="D496" t="s">
        <v>2960</v>
      </c>
      <c r="F496" t="s">
        <v>3135</v>
      </c>
      <c r="G496" s="3" t="s">
        <v>119</v>
      </c>
      <c r="H496" s="3" t="s">
        <v>3251</v>
      </c>
      <c r="I496" t="s">
        <v>125</v>
      </c>
      <c r="J496">
        <v>1906</v>
      </c>
      <c r="M496">
        <v>1981</v>
      </c>
      <c r="O496" t="s">
        <v>622</v>
      </c>
      <c r="Q496" t="s">
        <v>2924</v>
      </c>
      <c r="R496" t="s">
        <v>816</v>
      </c>
      <c r="V496" t="s">
        <v>126</v>
      </c>
      <c r="W496" t="s">
        <v>1036</v>
      </c>
    </row>
    <row r="497" spans="1:24">
      <c r="A497" s="73">
        <v>374.9000000000018</v>
      </c>
      <c r="B497" t="s">
        <v>2146</v>
      </c>
      <c r="D497" t="s">
        <v>3283</v>
      </c>
      <c r="E497" t="s">
        <v>3284</v>
      </c>
      <c r="F497" t="s">
        <v>3285</v>
      </c>
      <c r="G497" s="3" t="s">
        <v>2356</v>
      </c>
      <c r="H497" s="3" t="s">
        <v>29</v>
      </c>
      <c r="I497" t="s">
        <v>2357</v>
      </c>
      <c r="J497">
        <v>1815</v>
      </c>
      <c r="K497">
        <v>2010</v>
      </c>
      <c r="L497">
        <v>12</v>
      </c>
      <c r="Q497" t="s">
        <v>3119</v>
      </c>
      <c r="W497" t="s">
        <v>1135</v>
      </c>
      <c r="X497" t="s">
        <v>1803</v>
      </c>
    </row>
    <row r="498" spans="1:24">
      <c r="A498" s="73">
        <v>437</v>
      </c>
      <c r="B498" t="s">
        <v>1771</v>
      </c>
      <c r="D498" t="s">
        <v>2943</v>
      </c>
      <c r="E498" t="s">
        <v>2943</v>
      </c>
      <c r="F498" t="s">
        <v>2943</v>
      </c>
      <c r="G498" s="3" t="s">
        <v>755</v>
      </c>
      <c r="H498" s="3" t="s">
        <v>756</v>
      </c>
      <c r="I498" t="s">
        <v>2017</v>
      </c>
      <c r="J498">
        <v>1912</v>
      </c>
      <c r="M498">
        <v>2007</v>
      </c>
      <c r="O498" t="s">
        <v>288</v>
      </c>
      <c r="Q498" t="s">
        <v>2848</v>
      </c>
      <c r="S498" t="s">
        <v>2848</v>
      </c>
      <c r="W498" t="s">
        <v>757</v>
      </c>
    </row>
    <row r="499" spans="1:24">
      <c r="A499" s="73">
        <v>438</v>
      </c>
      <c r="B499" t="s">
        <v>1771</v>
      </c>
      <c r="D499" t="s">
        <v>2943</v>
      </c>
      <c r="E499" t="s">
        <v>2943</v>
      </c>
      <c r="F499" t="s">
        <v>2943</v>
      </c>
      <c r="G499" s="3" t="s">
        <v>1351</v>
      </c>
      <c r="H499" s="3" t="s">
        <v>77</v>
      </c>
      <c r="I499" t="s">
        <v>2429</v>
      </c>
      <c r="J499">
        <v>1952</v>
      </c>
      <c r="K499">
        <v>2006</v>
      </c>
      <c r="M499">
        <v>1979</v>
      </c>
      <c r="O499" t="s">
        <v>288</v>
      </c>
      <c r="Q499" t="s">
        <v>3119</v>
      </c>
      <c r="W499" t="s">
        <v>2825</v>
      </c>
    </row>
    <row r="500" spans="1:24">
      <c r="A500" s="73">
        <v>439</v>
      </c>
      <c r="B500" t="s">
        <v>2165</v>
      </c>
      <c r="D500" t="s">
        <v>3375</v>
      </c>
      <c r="E500" t="s">
        <v>2985</v>
      </c>
      <c r="F500" t="s">
        <v>2986</v>
      </c>
      <c r="G500" s="3" t="s">
        <v>2166</v>
      </c>
      <c r="H500" s="3" t="s">
        <v>148</v>
      </c>
      <c r="I500" t="s">
        <v>1828</v>
      </c>
      <c r="J500">
        <v>1886</v>
      </c>
      <c r="K500">
        <v>1886</v>
      </c>
      <c r="M500">
        <v>1988</v>
      </c>
      <c r="Q500" t="s">
        <v>2924</v>
      </c>
      <c r="R500" t="s">
        <v>2598</v>
      </c>
      <c r="S500" t="s">
        <v>2848</v>
      </c>
      <c r="V500" t="s">
        <v>226</v>
      </c>
      <c r="W500" t="s">
        <v>480</v>
      </c>
    </row>
    <row r="501" spans="1:24">
      <c r="A501" s="73">
        <v>439.1</v>
      </c>
      <c r="B501" t="s">
        <v>2165</v>
      </c>
      <c r="E501" t="s">
        <v>2985</v>
      </c>
      <c r="F501" t="s">
        <v>2986</v>
      </c>
      <c r="G501" s="3" t="s">
        <v>2166</v>
      </c>
      <c r="H501" s="3" t="s">
        <v>2167</v>
      </c>
      <c r="I501" t="s">
        <v>2168</v>
      </c>
      <c r="J501">
        <v>1886</v>
      </c>
      <c r="K501">
        <v>1993</v>
      </c>
      <c r="M501">
        <v>1993</v>
      </c>
      <c r="Q501" t="s">
        <v>2924</v>
      </c>
      <c r="W501" t="s">
        <v>570</v>
      </c>
    </row>
    <row r="502" spans="1:24">
      <c r="A502" s="73">
        <v>439.2</v>
      </c>
      <c r="B502" t="s">
        <v>2165</v>
      </c>
      <c r="E502" t="s">
        <v>2985</v>
      </c>
      <c r="F502" t="s">
        <v>2986</v>
      </c>
      <c r="G502" s="3" t="s">
        <v>2166</v>
      </c>
      <c r="H502" s="3" t="s">
        <v>225</v>
      </c>
      <c r="I502" t="s">
        <v>1927</v>
      </c>
      <c r="J502">
        <v>1900</v>
      </c>
      <c r="M502">
        <v>1993</v>
      </c>
      <c r="Q502" t="s">
        <v>3119</v>
      </c>
      <c r="W502" t="s">
        <v>570</v>
      </c>
    </row>
    <row r="503" spans="1:24">
      <c r="A503" s="73">
        <v>440.1</v>
      </c>
      <c r="B503" t="s">
        <v>28</v>
      </c>
      <c r="D503" t="s">
        <v>1048</v>
      </c>
      <c r="E503" t="s">
        <v>698</v>
      </c>
      <c r="F503" t="s">
        <v>1346</v>
      </c>
      <c r="G503" s="3" t="s">
        <v>1347</v>
      </c>
      <c r="H503" s="3" t="s">
        <v>1348</v>
      </c>
      <c r="I503" t="s">
        <v>1480</v>
      </c>
      <c r="J503">
        <v>1758</v>
      </c>
      <c r="M503">
        <v>1993</v>
      </c>
      <c r="Q503" t="s">
        <v>2924</v>
      </c>
      <c r="W503" t="s">
        <v>570</v>
      </c>
    </row>
    <row r="504" spans="1:24">
      <c r="A504" s="73">
        <v>440.2</v>
      </c>
      <c r="B504" t="s">
        <v>28</v>
      </c>
      <c r="D504" t="s">
        <v>1048</v>
      </c>
      <c r="E504" t="s">
        <v>601</v>
      </c>
      <c r="F504" t="s">
        <v>2181</v>
      </c>
      <c r="G504" s="3" t="s">
        <v>2182</v>
      </c>
      <c r="H504" s="3" t="s">
        <v>3204</v>
      </c>
      <c r="I504" t="s">
        <v>2183</v>
      </c>
      <c r="J504">
        <v>1923</v>
      </c>
      <c r="M504">
        <v>1993</v>
      </c>
      <c r="Q504" t="s">
        <v>3119</v>
      </c>
      <c r="W504" t="s">
        <v>2174</v>
      </c>
    </row>
    <row r="505" spans="1:24">
      <c r="A505" s="73">
        <v>440.3</v>
      </c>
      <c r="B505" t="s">
        <v>28</v>
      </c>
      <c r="D505" t="s">
        <v>1048</v>
      </c>
      <c r="E505" t="s">
        <v>601</v>
      </c>
      <c r="F505" t="s">
        <v>904</v>
      </c>
      <c r="G505" s="3" t="s">
        <v>8</v>
      </c>
      <c r="H505" s="3" t="s">
        <v>2446</v>
      </c>
      <c r="I505" t="s">
        <v>2210</v>
      </c>
      <c r="J505">
        <v>1905</v>
      </c>
      <c r="K505">
        <v>1966</v>
      </c>
      <c r="O505" t="s">
        <v>921</v>
      </c>
      <c r="Q505" t="s">
        <v>2848</v>
      </c>
      <c r="W505" t="s">
        <v>819</v>
      </c>
    </row>
    <row r="506" spans="1:24">
      <c r="A506" s="73">
        <v>440.4</v>
      </c>
      <c r="B506" t="s">
        <v>28</v>
      </c>
      <c r="D506" t="s">
        <v>1048</v>
      </c>
      <c r="E506" t="s">
        <v>601</v>
      </c>
      <c r="F506" t="s">
        <v>904</v>
      </c>
      <c r="G506" s="3" t="s">
        <v>8</v>
      </c>
      <c r="H506" s="3" t="s">
        <v>230</v>
      </c>
      <c r="I506" t="s">
        <v>1480</v>
      </c>
      <c r="J506">
        <v>1758</v>
      </c>
      <c r="K506">
        <v>2010</v>
      </c>
      <c r="L506" t="s">
        <v>3091</v>
      </c>
      <c r="M506">
        <v>1986</v>
      </c>
      <c r="Q506" t="s">
        <v>2924</v>
      </c>
      <c r="R506" t="s">
        <v>1035</v>
      </c>
      <c r="W506" t="s">
        <v>1661</v>
      </c>
      <c r="X506" t="s">
        <v>1803</v>
      </c>
    </row>
    <row r="507" spans="1:24">
      <c r="A507" s="73">
        <v>440.5</v>
      </c>
      <c r="B507" t="s">
        <v>28</v>
      </c>
      <c r="D507" t="s">
        <v>1048</v>
      </c>
      <c r="E507" t="s">
        <v>601</v>
      </c>
      <c r="F507" t="s">
        <v>904</v>
      </c>
      <c r="G507" s="3" t="s">
        <v>8</v>
      </c>
      <c r="H507" s="3" t="s">
        <v>2554</v>
      </c>
      <c r="I507" t="s">
        <v>2210</v>
      </c>
      <c r="J507">
        <v>1905</v>
      </c>
      <c r="M507">
        <v>1993</v>
      </c>
      <c r="Q507" t="s">
        <v>3119</v>
      </c>
      <c r="W507" t="s">
        <v>570</v>
      </c>
    </row>
    <row r="508" spans="1:24">
      <c r="A508" s="73">
        <v>440.6</v>
      </c>
      <c r="B508" t="s">
        <v>28</v>
      </c>
      <c r="D508" t="s">
        <v>1048</v>
      </c>
      <c r="E508" t="s">
        <v>601</v>
      </c>
      <c r="F508" t="s">
        <v>904</v>
      </c>
      <c r="G508" s="3" t="s">
        <v>1930</v>
      </c>
      <c r="H508" s="3" t="s">
        <v>1809</v>
      </c>
      <c r="I508" t="s">
        <v>1931</v>
      </c>
      <c r="J508">
        <v>1905</v>
      </c>
      <c r="M508">
        <v>1993</v>
      </c>
      <c r="Q508" t="s">
        <v>3119</v>
      </c>
      <c r="W508" t="s">
        <v>570</v>
      </c>
    </row>
    <row r="509" spans="1:24">
      <c r="A509" s="73">
        <v>440.7</v>
      </c>
      <c r="B509" t="s">
        <v>28</v>
      </c>
      <c r="D509" t="s">
        <v>1048</v>
      </c>
      <c r="E509" t="s">
        <v>601</v>
      </c>
      <c r="F509" t="s">
        <v>904</v>
      </c>
      <c r="G509" s="3" t="s">
        <v>1946</v>
      </c>
      <c r="H509" s="3" t="s">
        <v>1947</v>
      </c>
      <c r="I509" t="s">
        <v>1927</v>
      </c>
      <c r="J509">
        <v>1900</v>
      </c>
      <c r="M509">
        <v>1993</v>
      </c>
      <c r="Q509" t="s">
        <v>3119</v>
      </c>
      <c r="W509" t="s">
        <v>570</v>
      </c>
    </row>
    <row r="510" spans="1:24">
      <c r="A510" s="73">
        <v>440.8</v>
      </c>
      <c r="B510" t="s">
        <v>28</v>
      </c>
      <c r="D510" t="s">
        <v>1048</v>
      </c>
      <c r="E510" t="s">
        <v>601</v>
      </c>
      <c r="F510" t="s">
        <v>602</v>
      </c>
      <c r="G510" s="3" t="s">
        <v>603</v>
      </c>
      <c r="H510" s="3" t="s">
        <v>1928</v>
      </c>
      <c r="I510" t="s">
        <v>1929</v>
      </c>
      <c r="J510">
        <v>1926</v>
      </c>
      <c r="M510">
        <v>1993</v>
      </c>
      <c r="Q510" t="s">
        <v>3119</v>
      </c>
      <c r="W510" t="s">
        <v>570</v>
      </c>
    </row>
    <row r="511" spans="1:24">
      <c r="A511" s="73">
        <v>440.9</v>
      </c>
      <c r="B511" t="s">
        <v>28</v>
      </c>
      <c r="D511" t="s">
        <v>1048</v>
      </c>
      <c r="E511" t="s">
        <v>601</v>
      </c>
      <c r="F511" t="s">
        <v>602</v>
      </c>
      <c r="G511" s="3" t="s">
        <v>603</v>
      </c>
      <c r="H511" s="3" t="s">
        <v>604</v>
      </c>
      <c r="I511" t="s">
        <v>605</v>
      </c>
      <c r="J511">
        <v>1923</v>
      </c>
      <c r="M511">
        <v>1993</v>
      </c>
      <c r="Q511" t="s">
        <v>2848</v>
      </c>
      <c r="W511" t="s">
        <v>570</v>
      </c>
    </row>
    <row r="512" spans="1:24">
      <c r="A512" s="73">
        <v>441</v>
      </c>
      <c r="B512" t="s">
        <v>28</v>
      </c>
      <c r="D512" t="s">
        <v>1048</v>
      </c>
      <c r="E512" t="s">
        <v>601</v>
      </c>
      <c r="F512" t="s">
        <v>602</v>
      </c>
      <c r="G512" s="3" t="s">
        <v>2169</v>
      </c>
      <c r="H512" s="3" t="s">
        <v>2170</v>
      </c>
      <c r="I512" t="s">
        <v>2171</v>
      </c>
      <c r="J512">
        <v>1932</v>
      </c>
      <c r="M512">
        <v>1993</v>
      </c>
      <c r="Q512" t="s">
        <v>2924</v>
      </c>
      <c r="V512" t="s">
        <v>2172</v>
      </c>
      <c r="W512" t="s">
        <v>570</v>
      </c>
    </row>
    <row r="513" spans="1:23">
      <c r="A513" s="73">
        <v>441.1</v>
      </c>
      <c r="B513" t="s">
        <v>28</v>
      </c>
      <c r="D513" t="s">
        <v>1048</v>
      </c>
      <c r="E513" t="s">
        <v>601</v>
      </c>
      <c r="F513" t="s">
        <v>602</v>
      </c>
      <c r="G513" s="3" t="s">
        <v>1932</v>
      </c>
      <c r="H513" s="3" t="s">
        <v>1761</v>
      </c>
      <c r="I513" t="s">
        <v>1762</v>
      </c>
      <c r="J513">
        <v>1923</v>
      </c>
      <c r="M513">
        <v>1993</v>
      </c>
      <c r="Q513" t="s">
        <v>3119</v>
      </c>
      <c r="V513" t="s">
        <v>1763</v>
      </c>
      <c r="W513" t="s">
        <v>2174</v>
      </c>
    </row>
    <row r="514" spans="1:23">
      <c r="A514" s="73">
        <v>441.2</v>
      </c>
      <c r="B514" t="s">
        <v>28</v>
      </c>
      <c r="D514" t="s">
        <v>1048</v>
      </c>
      <c r="E514" t="s">
        <v>601</v>
      </c>
      <c r="F514" t="s">
        <v>602</v>
      </c>
      <c r="G514" s="3" t="s">
        <v>1986</v>
      </c>
      <c r="H514" s="3" t="s">
        <v>1987</v>
      </c>
      <c r="I514" t="s">
        <v>1988</v>
      </c>
      <c r="J514">
        <v>1881</v>
      </c>
      <c r="M514">
        <v>1993</v>
      </c>
      <c r="Q514" t="s">
        <v>3119</v>
      </c>
      <c r="V514" t="s">
        <v>1989</v>
      </c>
      <c r="W514" t="s">
        <v>1990</v>
      </c>
    </row>
    <row r="515" spans="1:23">
      <c r="A515" s="73">
        <v>441.3</v>
      </c>
      <c r="B515" t="s">
        <v>28</v>
      </c>
      <c r="D515" t="s">
        <v>1048</v>
      </c>
      <c r="E515" t="s">
        <v>601</v>
      </c>
      <c r="F515" t="s">
        <v>602</v>
      </c>
      <c r="G515" s="3" t="s">
        <v>1986</v>
      </c>
      <c r="H515" s="3" t="s">
        <v>1991</v>
      </c>
      <c r="I515" t="s">
        <v>1812</v>
      </c>
      <c r="J515">
        <v>1880</v>
      </c>
      <c r="M515">
        <v>1993</v>
      </c>
      <c r="Q515" t="s">
        <v>3119</v>
      </c>
      <c r="V515" t="s">
        <v>1813</v>
      </c>
      <c r="W515" t="s">
        <v>1990</v>
      </c>
    </row>
    <row r="516" spans="1:23">
      <c r="A516" s="73">
        <v>441.4</v>
      </c>
      <c r="B516" t="s">
        <v>28</v>
      </c>
      <c r="D516" t="s">
        <v>1048</v>
      </c>
      <c r="E516" t="s">
        <v>601</v>
      </c>
      <c r="F516" t="s">
        <v>1814</v>
      </c>
      <c r="G516" s="3" t="s">
        <v>2201</v>
      </c>
      <c r="H516" s="3" t="s">
        <v>2202</v>
      </c>
      <c r="I516" t="s">
        <v>2203</v>
      </c>
      <c r="J516">
        <v>1900</v>
      </c>
      <c r="M516">
        <v>1993</v>
      </c>
      <c r="Q516" t="s">
        <v>3119</v>
      </c>
      <c r="W516" t="s">
        <v>570</v>
      </c>
    </row>
    <row r="517" spans="1:23">
      <c r="A517" s="73">
        <v>441.5</v>
      </c>
      <c r="B517" t="s">
        <v>28</v>
      </c>
      <c r="D517" t="s">
        <v>1048</v>
      </c>
      <c r="E517" t="s">
        <v>601</v>
      </c>
      <c r="F517" t="s">
        <v>1764</v>
      </c>
      <c r="G517" s="3" t="s">
        <v>1765</v>
      </c>
      <c r="H517" s="3" t="s">
        <v>1766</v>
      </c>
      <c r="I517" t="s">
        <v>1767</v>
      </c>
      <c r="J517">
        <v>1884</v>
      </c>
      <c r="M517">
        <v>1993</v>
      </c>
      <c r="Q517" t="s">
        <v>3119</v>
      </c>
      <c r="W517" t="s">
        <v>570</v>
      </c>
    </row>
    <row r="518" spans="1:23">
      <c r="A518" s="73">
        <v>441.6</v>
      </c>
      <c r="B518" t="s">
        <v>28</v>
      </c>
      <c r="D518" t="s">
        <v>1048</v>
      </c>
      <c r="E518" t="s">
        <v>601</v>
      </c>
      <c r="F518" t="s">
        <v>2175</v>
      </c>
      <c r="G518" s="3" t="s">
        <v>2176</v>
      </c>
      <c r="H518" s="3" t="s">
        <v>2719</v>
      </c>
      <c r="I518" t="s">
        <v>2177</v>
      </c>
      <c r="J518">
        <v>1780</v>
      </c>
      <c r="M518">
        <v>1993</v>
      </c>
      <c r="O518" t="s">
        <v>622</v>
      </c>
      <c r="Q518" t="s">
        <v>2924</v>
      </c>
      <c r="V518" t="s">
        <v>2178</v>
      </c>
      <c r="W518" t="s">
        <v>570</v>
      </c>
    </row>
    <row r="519" spans="1:23">
      <c r="A519" s="73">
        <v>441.7</v>
      </c>
      <c r="B519" t="s">
        <v>28</v>
      </c>
      <c r="D519" t="s">
        <v>1048</v>
      </c>
      <c r="E519" t="s">
        <v>601</v>
      </c>
      <c r="F519" t="s">
        <v>3391</v>
      </c>
      <c r="G519" s="3" t="s">
        <v>1352</v>
      </c>
      <c r="H519" s="3" t="s">
        <v>843</v>
      </c>
      <c r="I519" t="s">
        <v>1829</v>
      </c>
      <c r="J519">
        <v>1803</v>
      </c>
      <c r="M519">
        <v>1988</v>
      </c>
      <c r="Q519" t="s">
        <v>2924</v>
      </c>
      <c r="R519" t="s">
        <v>1035</v>
      </c>
      <c r="S519" t="s">
        <v>3209</v>
      </c>
      <c r="W519" t="s">
        <v>1830</v>
      </c>
    </row>
    <row r="520" spans="1:23">
      <c r="A520" s="73">
        <v>441.8</v>
      </c>
      <c r="B520" t="s">
        <v>28</v>
      </c>
      <c r="D520" t="s">
        <v>1048</v>
      </c>
      <c r="E520" t="s">
        <v>601</v>
      </c>
      <c r="F520" t="s">
        <v>2997</v>
      </c>
      <c r="G520" s="3" t="s">
        <v>1202</v>
      </c>
      <c r="H520" s="3" t="s">
        <v>2173</v>
      </c>
      <c r="I520" t="s">
        <v>600</v>
      </c>
      <c r="J520">
        <v>1767</v>
      </c>
      <c r="M520">
        <v>1993</v>
      </c>
      <c r="Q520" t="s">
        <v>2924</v>
      </c>
      <c r="R520" t="s">
        <v>534</v>
      </c>
      <c r="W520" t="s">
        <v>2174</v>
      </c>
    </row>
    <row r="521" spans="1:23">
      <c r="A521" s="73">
        <v>441.9</v>
      </c>
      <c r="B521" t="s">
        <v>28</v>
      </c>
      <c r="D521" t="s">
        <v>1048</v>
      </c>
      <c r="E521" t="s">
        <v>601</v>
      </c>
      <c r="F521" t="s">
        <v>2997</v>
      </c>
      <c r="G521" s="3" t="s">
        <v>1202</v>
      </c>
      <c r="H521" s="3" t="s">
        <v>1203</v>
      </c>
      <c r="I521" t="s">
        <v>2265</v>
      </c>
      <c r="J521">
        <v>1908</v>
      </c>
      <c r="K521">
        <v>2010</v>
      </c>
      <c r="L521" t="s">
        <v>925</v>
      </c>
      <c r="M521">
        <v>1970</v>
      </c>
      <c r="O521" t="s">
        <v>622</v>
      </c>
      <c r="Q521" t="s">
        <v>2924</v>
      </c>
      <c r="R521" t="s">
        <v>1035</v>
      </c>
      <c r="S521" t="s">
        <v>2848</v>
      </c>
      <c r="W521" t="s">
        <v>73</v>
      </c>
    </row>
    <row r="522" spans="1:23">
      <c r="A522" s="73">
        <v>442</v>
      </c>
      <c r="B522" t="s">
        <v>28</v>
      </c>
      <c r="D522" t="s">
        <v>1048</v>
      </c>
      <c r="E522" t="s">
        <v>601</v>
      </c>
      <c r="F522" t="s">
        <v>2997</v>
      </c>
      <c r="G522" s="3" t="s">
        <v>1978</v>
      </c>
      <c r="H522" s="3" t="s">
        <v>1979</v>
      </c>
      <c r="I522" t="s">
        <v>1980</v>
      </c>
      <c r="J522">
        <v>1766</v>
      </c>
      <c r="M522">
        <v>1993</v>
      </c>
      <c r="Q522" t="s">
        <v>2924</v>
      </c>
      <c r="W522" t="s">
        <v>570</v>
      </c>
    </row>
    <row r="523" spans="1:23">
      <c r="A523" s="73">
        <v>442.10000000000048</v>
      </c>
      <c r="B523" t="s">
        <v>28</v>
      </c>
      <c r="D523" t="s">
        <v>1048</v>
      </c>
      <c r="E523" t="s">
        <v>601</v>
      </c>
      <c r="F523" t="s">
        <v>2997</v>
      </c>
      <c r="G523" s="3" t="s">
        <v>1978</v>
      </c>
      <c r="H523" s="3" t="s">
        <v>3281</v>
      </c>
      <c r="I523" t="s">
        <v>1920</v>
      </c>
      <c r="J523">
        <v>1994</v>
      </c>
      <c r="K523">
        <v>2006</v>
      </c>
      <c r="Q523" t="s">
        <v>3119</v>
      </c>
      <c r="V523" t="s">
        <v>1921</v>
      </c>
      <c r="W523" t="s">
        <v>2124</v>
      </c>
    </row>
    <row r="524" spans="1:23">
      <c r="A524" s="73">
        <v>442.2000000000005</v>
      </c>
      <c r="B524" t="s">
        <v>28</v>
      </c>
      <c r="D524" t="s">
        <v>1048</v>
      </c>
      <c r="E524" t="s">
        <v>601</v>
      </c>
      <c r="F524" t="s">
        <v>1950</v>
      </c>
      <c r="G524" s="3" t="s">
        <v>1951</v>
      </c>
      <c r="H524" s="3" t="s">
        <v>2186</v>
      </c>
      <c r="I524" t="s">
        <v>1767</v>
      </c>
      <c r="J524">
        <v>1884</v>
      </c>
      <c r="M524">
        <v>1993</v>
      </c>
      <c r="Q524" t="s">
        <v>3119</v>
      </c>
      <c r="W524" t="s">
        <v>2174</v>
      </c>
    </row>
    <row r="525" spans="1:23">
      <c r="A525" s="73">
        <v>442.30000000000052</v>
      </c>
      <c r="B525" t="s">
        <v>28</v>
      </c>
      <c r="D525" t="s">
        <v>1048</v>
      </c>
      <c r="E525" t="s">
        <v>601</v>
      </c>
      <c r="F525" t="s">
        <v>759</v>
      </c>
      <c r="G525" s="3" t="s">
        <v>760</v>
      </c>
      <c r="H525" s="3" t="s">
        <v>761</v>
      </c>
      <c r="I525" t="s">
        <v>600</v>
      </c>
      <c r="J525">
        <v>1767</v>
      </c>
      <c r="K525">
        <v>1966</v>
      </c>
      <c r="L525" t="s">
        <v>379</v>
      </c>
      <c r="O525" t="s">
        <v>921</v>
      </c>
      <c r="Q525" t="s">
        <v>2924</v>
      </c>
      <c r="S525" t="s">
        <v>2848</v>
      </c>
      <c r="W525" t="s">
        <v>922</v>
      </c>
    </row>
    <row r="526" spans="1:23">
      <c r="A526" s="73">
        <v>442.40000000000055</v>
      </c>
      <c r="B526" t="s">
        <v>28</v>
      </c>
      <c r="D526" t="s">
        <v>1048</v>
      </c>
      <c r="E526" t="s">
        <v>601</v>
      </c>
      <c r="F526" t="s">
        <v>759</v>
      </c>
      <c r="G526" s="3" t="s">
        <v>1982</v>
      </c>
      <c r="H526" s="3" t="s">
        <v>1983</v>
      </c>
      <c r="I526" t="s">
        <v>1804</v>
      </c>
      <c r="J526">
        <v>1821</v>
      </c>
      <c r="M526">
        <v>1993</v>
      </c>
      <c r="Q526" t="s">
        <v>2924</v>
      </c>
      <c r="W526" t="s">
        <v>570</v>
      </c>
    </row>
    <row r="527" spans="1:23">
      <c r="A527" s="73">
        <v>442.50000000000057</v>
      </c>
      <c r="B527" t="s">
        <v>28</v>
      </c>
      <c r="D527" t="s">
        <v>1048</v>
      </c>
      <c r="E527" t="s">
        <v>601</v>
      </c>
      <c r="F527" t="s">
        <v>410</v>
      </c>
      <c r="G527" s="3" t="s">
        <v>3079</v>
      </c>
      <c r="H527" s="3" t="s">
        <v>2449</v>
      </c>
      <c r="I527" t="s">
        <v>600</v>
      </c>
      <c r="J527">
        <v>1767</v>
      </c>
      <c r="K527">
        <v>2006</v>
      </c>
      <c r="L527" t="s">
        <v>748</v>
      </c>
      <c r="Q527" t="s">
        <v>2848</v>
      </c>
      <c r="S527" t="s">
        <v>2848</v>
      </c>
      <c r="W527" t="s">
        <v>2604</v>
      </c>
    </row>
    <row r="528" spans="1:23">
      <c r="A528" s="73">
        <v>442.60000000000059</v>
      </c>
      <c r="B528" t="s">
        <v>28</v>
      </c>
      <c r="D528" t="s">
        <v>1048</v>
      </c>
      <c r="E528" t="s">
        <v>601</v>
      </c>
      <c r="F528" t="s">
        <v>1807</v>
      </c>
      <c r="G528" s="3" t="s">
        <v>2187</v>
      </c>
      <c r="H528" s="3" t="s">
        <v>2188</v>
      </c>
      <c r="I528" t="s">
        <v>1929</v>
      </c>
      <c r="J528">
        <v>1926</v>
      </c>
      <c r="M528">
        <v>1993</v>
      </c>
      <c r="Q528" t="s">
        <v>3119</v>
      </c>
      <c r="W528" t="s">
        <v>2174</v>
      </c>
    </row>
    <row r="529" spans="1:24">
      <c r="A529" s="73">
        <v>442.70000000000061</v>
      </c>
      <c r="B529" t="s">
        <v>28</v>
      </c>
      <c r="D529" t="s">
        <v>1048</v>
      </c>
      <c r="E529" t="s">
        <v>601</v>
      </c>
      <c r="F529" t="s">
        <v>1807</v>
      </c>
      <c r="G529" s="3" t="s">
        <v>1808</v>
      </c>
      <c r="H529" s="3" t="s">
        <v>2446</v>
      </c>
      <c r="I529" t="s">
        <v>1995</v>
      </c>
      <c r="J529">
        <v>1856</v>
      </c>
      <c r="M529">
        <v>1993</v>
      </c>
      <c r="Q529" t="s">
        <v>3119</v>
      </c>
      <c r="W529" t="s">
        <v>570</v>
      </c>
    </row>
    <row r="530" spans="1:24">
      <c r="A530" s="73">
        <v>442.80000000000064</v>
      </c>
      <c r="B530" t="s">
        <v>28</v>
      </c>
      <c r="D530" t="s">
        <v>1048</v>
      </c>
      <c r="E530" t="s">
        <v>601</v>
      </c>
      <c r="F530" t="s">
        <v>1807</v>
      </c>
      <c r="G530" s="3" t="s">
        <v>1808</v>
      </c>
      <c r="H530" s="3" t="s">
        <v>1809</v>
      </c>
      <c r="I530" t="s">
        <v>1980</v>
      </c>
      <c r="J530">
        <v>1766</v>
      </c>
      <c r="M530">
        <v>1993</v>
      </c>
      <c r="Q530" t="s">
        <v>2924</v>
      </c>
      <c r="W530" t="s">
        <v>570</v>
      </c>
    </row>
    <row r="531" spans="1:24">
      <c r="A531" s="73">
        <v>442.90000000000066</v>
      </c>
      <c r="B531" t="s">
        <v>28</v>
      </c>
      <c r="D531" t="s">
        <v>1048</v>
      </c>
      <c r="E531" t="s">
        <v>601</v>
      </c>
      <c r="F531" t="s">
        <v>1810</v>
      </c>
      <c r="G531" s="3" t="s">
        <v>1811</v>
      </c>
      <c r="H531" s="3" t="s">
        <v>1641</v>
      </c>
      <c r="I531" t="s">
        <v>1642</v>
      </c>
      <c r="J531">
        <v>1886</v>
      </c>
      <c r="M531">
        <v>1993</v>
      </c>
      <c r="Q531" t="s">
        <v>2924</v>
      </c>
      <c r="W531" t="s">
        <v>570</v>
      </c>
    </row>
    <row r="532" spans="1:24">
      <c r="A532" s="73">
        <v>443.00000000000068</v>
      </c>
      <c r="B532" t="s">
        <v>28</v>
      </c>
      <c r="D532" t="s">
        <v>1048</v>
      </c>
      <c r="E532" t="s">
        <v>601</v>
      </c>
      <c r="F532" t="s">
        <v>3181</v>
      </c>
      <c r="G532" s="3" t="s">
        <v>2339</v>
      </c>
      <c r="H532" s="3" t="s">
        <v>1723</v>
      </c>
      <c r="I532" t="s">
        <v>2211</v>
      </c>
      <c r="J532">
        <v>1890</v>
      </c>
      <c r="M532">
        <v>1986</v>
      </c>
      <c r="Q532" t="s">
        <v>2924</v>
      </c>
      <c r="R532" t="s">
        <v>1035</v>
      </c>
      <c r="S532" t="s">
        <v>3213</v>
      </c>
      <c r="V532" t="s">
        <v>3223</v>
      </c>
      <c r="W532" t="s">
        <v>758</v>
      </c>
      <c r="X532" t="s">
        <v>1803</v>
      </c>
    </row>
    <row r="533" spans="1:24">
      <c r="A533" s="73">
        <v>443.1000000000007</v>
      </c>
      <c r="B533" t="s">
        <v>28</v>
      </c>
      <c r="D533" t="s">
        <v>1048</v>
      </c>
      <c r="E533" t="s">
        <v>601</v>
      </c>
      <c r="F533" t="s">
        <v>3181</v>
      </c>
      <c r="G533" s="3" t="s">
        <v>2339</v>
      </c>
      <c r="H533" s="3" t="s">
        <v>1916</v>
      </c>
      <c r="I533" t="s">
        <v>1917</v>
      </c>
      <c r="J533">
        <v>1844</v>
      </c>
      <c r="Q533" t="s">
        <v>2924</v>
      </c>
      <c r="S533" t="s">
        <v>3209</v>
      </c>
      <c r="W533" t="s">
        <v>1918</v>
      </c>
    </row>
    <row r="534" spans="1:24">
      <c r="A534" s="73">
        <v>443.20000000000073</v>
      </c>
      <c r="B534" t="s">
        <v>28</v>
      </c>
      <c r="D534" t="s">
        <v>1048</v>
      </c>
      <c r="E534" t="s">
        <v>601</v>
      </c>
      <c r="F534" t="s">
        <v>2089</v>
      </c>
      <c r="G534" s="3" t="s">
        <v>2090</v>
      </c>
      <c r="H534" s="3" t="s">
        <v>2091</v>
      </c>
      <c r="I534" t="s">
        <v>1897</v>
      </c>
      <c r="J534">
        <v>1952</v>
      </c>
      <c r="M534">
        <v>1952</v>
      </c>
      <c r="Q534" t="s">
        <v>3119</v>
      </c>
      <c r="W534" t="s">
        <v>570</v>
      </c>
    </row>
    <row r="535" spans="1:24">
      <c r="A535" s="73">
        <v>443.30000000000075</v>
      </c>
      <c r="B535" t="s">
        <v>28</v>
      </c>
      <c r="D535" t="s">
        <v>1048</v>
      </c>
      <c r="E535" t="s">
        <v>601</v>
      </c>
      <c r="F535" t="s">
        <v>989</v>
      </c>
      <c r="G535" s="3" t="s">
        <v>773</v>
      </c>
      <c r="H535" s="3" t="s">
        <v>774</v>
      </c>
      <c r="I535" t="s">
        <v>2239</v>
      </c>
      <c r="J535">
        <v>1855</v>
      </c>
      <c r="M535">
        <v>1970</v>
      </c>
      <c r="O535" t="s">
        <v>288</v>
      </c>
      <c r="Q535" t="s">
        <v>2924</v>
      </c>
      <c r="R535" t="s">
        <v>2998</v>
      </c>
      <c r="S535" t="s">
        <v>2848</v>
      </c>
      <c r="W535" t="s">
        <v>72</v>
      </c>
    </row>
    <row r="536" spans="1:24">
      <c r="A536" s="73">
        <v>443.40000000000077</v>
      </c>
      <c r="B536" t="s">
        <v>28</v>
      </c>
      <c r="D536" t="s">
        <v>1048</v>
      </c>
      <c r="E536" t="s">
        <v>601</v>
      </c>
      <c r="F536" t="s">
        <v>3436</v>
      </c>
      <c r="G536" s="3" t="s">
        <v>702</v>
      </c>
      <c r="H536" s="3" t="s">
        <v>2795</v>
      </c>
      <c r="I536" t="s">
        <v>1824</v>
      </c>
      <c r="J536">
        <v>1852</v>
      </c>
      <c r="M536">
        <v>1990</v>
      </c>
      <c r="O536" t="s">
        <v>622</v>
      </c>
      <c r="Q536" t="s">
        <v>2924</v>
      </c>
      <c r="R536" t="s">
        <v>2598</v>
      </c>
      <c r="S536" t="s">
        <v>2798</v>
      </c>
      <c r="V536" t="s">
        <v>2892</v>
      </c>
      <c r="W536" t="s">
        <v>1825</v>
      </c>
    </row>
    <row r="537" spans="1:24">
      <c r="A537" s="73">
        <v>443.5000000000008</v>
      </c>
      <c r="B537" t="s">
        <v>28</v>
      </c>
      <c r="D537" t="s">
        <v>1048</v>
      </c>
      <c r="E537" t="s">
        <v>895</v>
      </c>
      <c r="F537" t="s">
        <v>2753</v>
      </c>
      <c r="G537" s="3" t="s">
        <v>2453</v>
      </c>
      <c r="H537" s="3" t="s">
        <v>2455</v>
      </c>
      <c r="I537" t="s">
        <v>612</v>
      </c>
      <c r="J537">
        <v>1841</v>
      </c>
      <c r="M537">
        <v>1991</v>
      </c>
      <c r="Q537" t="s">
        <v>2848</v>
      </c>
      <c r="R537" t="s">
        <v>534</v>
      </c>
      <c r="W537" t="s">
        <v>613</v>
      </c>
    </row>
    <row r="538" spans="1:24">
      <c r="A538" s="73">
        <v>443.60000000000082</v>
      </c>
      <c r="B538" t="s">
        <v>28</v>
      </c>
      <c r="D538" t="s">
        <v>1048</v>
      </c>
      <c r="E538" t="s">
        <v>2191</v>
      </c>
      <c r="F538" t="s">
        <v>2192</v>
      </c>
      <c r="G538" s="3" t="s">
        <v>2193</v>
      </c>
      <c r="H538" s="3" t="s">
        <v>2720</v>
      </c>
      <c r="I538" t="s">
        <v>2194</v>
      </c>
      <c r="J538">
        <v>1872</v>
      </c>
      <c r="M538">
        <v>1993</v>
      </c>
      <c r="Q538" t="s">
        <v>3119</v>
      </c>
      <c r="W538" t="s">
        <v>570</v>
      </c>
    </row>
    <row r="539" spans="1:24">
      <c r="A539" s="73">
        <v>443.70000000000084</v>
      </c>
      <c r="B539" t="s">
        <v>28</v>
      </c>
      <c r="D539" t="s">
        <v>606</v>
      </c>
      <c r="E539" t="s">
        <v>607</v>
      </c>
      <c r="F539" t="s">
        <v>2179</v>
      </c>
      <c r="G539" s="3" t="s">
        <v>2180</v>
      </c>
      <c r="H539" s="3" t="s">
        <v>2875</v>
      </c>
      <c r="I539" t="s">
        <v>1977</v>
      </c>
      <c r="J539">
        <v>1857</v>
      </c>
      <c r="M539">
        <v>1993</v>
      </c>
      <c r="Q539" t="s">
        <v>2924</v>
      </c>
      <c r="W539" t="s">
        <v>2174</v>
      </c>
    </row>
    <row r="540" spans="1:24">
      <c r="A540" s="73">
        <v>443.80000000000086</v>
      </c>
      <c r="B540" t="s">
        <v>28</v>
      </c>
      <c r="D540" t="s">
        <v>606</v>
      </c>
      <c r="E540" t="s">
        <v>607</v>
      </c>
      <c r="F540" t="s">
        <v>2179</v>
      </c>
      <c r="G540" s="3" t="s">
        <v>2189</v>
      </c>
      <c r="H540" s="3" t="s">
        <v>903</v>
      </c>
      <c r="I540" t="s">
        <v>2190</v>
      </c>
      <c r="J540">
        <v>1910</v>
      </c>
      <c r="M540">
        <v>1993</v>
      </c>
      <c r="Q540" t="s">
        <v>3119</v>
      </c>
      <c r="W540" t="s">
        <v>2174</v>
      </c>
    </row>
    <row r="541" spans="1:24">
      <c r="A541" s="73">
        <v>443.90000000000089</v>
      </c>
      <c r="B541" t="s">
        <v>28</v>
      </c>
      <c r="D541" t="s">
        <v>606</v>
      </c>
      <c r="E541" t="s">
        <v>607</v>
      </c>
      <c r="F541" t="s">
        <v>2195</v>
      </c>
      <c r="G541" s="3" t="s">
        <v>2196</v>
      </c>
      <c r="H541" s="3" t="s">
        <v>249</v>
      </c>
      <c r="I541" t="s">
        <v>2197</v>
      </c>
      <c r="J541">
        <v>1933</v>
      </c>
      <c r="M541">
        <v>1993</v>
      </c>
      <c r="Q541" t="s">
        <v>3119</v>
      </c>
      <c r="W541" t="s">
        <v>570</v>
      </c>
    </row>
    <row r="542" spans="1:24">
      <c r="A542" s="73">
        <v>444.00000000000091</v>
      </c>
      <c r="B542" t="s">
        <v>28</v>
      </c>
      <c r="D542" t="s">
        <v>606</v>
      </c>
      <c r="E542" t="s">
        <v>607</v>
      </c>
      <c r="F542" t="s">
        <v>1805</v>
      </c>
      <c r="G542" s="3" t="s">
        <v>1632</v>
      </c>
      <c r="H542" s="3" t="s">
        <v>1806</v>
      </c>
      <c r="I542" t="s">
        <v>2177</v>
      </c>
      <c r="J542">
        <v>1780</v>
      </c>
      <c r="M542">
        <v>1993</v>
      </c>
      <c r="Q542" t="s">
        <v>2924</v>
      </c>
      <c r="W542" t="s">
        <v>570</v>
      </c>
    </row>
    <row r="543" spans="1:24">
      <c r="A543" s="73">
        <v>444.10000000000093</v>
      </c>
      <c r="B543" t="s">
        <v>28</v>
      </c>
      <c r="D543" t="s">
        <v>606</v>
      </c>
      <c r="E543" t="s">
        <v>607</v>
      </c>
      <c r="F543" t="s">
        <v>608</v>
      </c>
      <c r="G543" s="3" t="s">
        <v>609</v>
      </c>
      <c r="H543" s="3" t="s">
        <v>610</v>
      </c>
      <c r="I543" t="s">
        <v>611</v>
      </c>
      <c r="J543">
        <v>1953</v>
      </c>
      <c r="M543">
        <v>1993</v>
      </c>
      <c r="Q543" t="s">
        <v>2848</v>
      </c>
      <c r="W543" t="s">
        <v>570</v>
      </c>
    </row>
    <row r="544" spans="1:24">
      <c r="A544" s="73">
        <v>450</v>
      </c>
      <c r="B544" t="s">
        <v>3236</v>
      </c>
      <c r="C544" t="s">
        <v>3236</v>
      </c>
      <c r="D544" t="s">
        <v>3298</v>
      </c>
      <c r="E544" t="s">
        <v>3236</v>
      </c>
      <c r="F544" t="s">
        <v>3298</v>
      </c>
      <c r="G544" s="3" t="s">
        <v>3069</v>
      </c>
      <c r="H544" s="3" t="s">
        <v>594</v>
      </c>
      <c r="I544" t="s">
        <v>2129</v>
      </c>
      <c r="J544">
        <v>1862</v>
      </c>
      <c r="K544">
        <v>2010</v>
      </c>
      <c r="L544" t="s">
        <v>910</v>
      </c>
      <c r="Q544" t="s">
        <v>3119</v>
      </c>
      <c r="W544" t="s">
        <v>3094</v>
      </c>
    </row>
    <row r="545" spans="1:25">
      <c r="A545" s="73">
        <v>451</v>
      </c>
      <c r="B545" t="s">
        <v>3236</v>
      </c>
      <c r="C545" t="s">
        <v>3236</v>
      </c>
      <c r="D545" t="s">
        <v>3298</v>
      </c>
      <c r="E545" t="s">
        <v>3236</v>
      </c>
      <c r="F545" t="s">
        <v>3298</v>
      </c>
      <c r="G545" s="3" t="s">
        <v>595</v>
      </c>
      <c r="H545" s="3" t="s">
        <v>491</v>
      </c>
      <c r="I545" t="s">
        <v>2055</v>
      </c>
      <c r="J545">
        <v>1857</v>
      </c>
      <c r="K545">
        <v>2006</v>
      </c>
      <c r="M545">
        <v>1979</v>
      </c>
      <c r="O545" t="s">
        <v>622</v>
      </c>
      <c r="Q545" t="s">
        <v>3119</v>
      </c>
      <c r="V545" t="s">
        <v>492</v>
      </c>
      <c r="W545" t="s">
        <v>2056</v>
      </c>
      <c r="X545" t="s">
        <v>1803</v>
      </c>
    </row>
    <row r="546" spans="1:25">
      <c r="A546" s="73">
        <v>452</v>
      </c>
      <c r="B546" t="s">
        <v>3236</v>
      </c>
      <c r="C546" t="s">
        <v>3236</v>
      </c>
      <c r="D546" t="s">
        <v>3298</v>
      </c>
      <c r="E546" t="s">
        <v>3236</v>
      </c>
      <c r="F546" t="s">
        <v>3298</v>
      </c>
      <c r="G546" s="3" t="s">
        <v>595</v>
      </c>
      <c r="H546" s="3" t="s">
        <v>493</v>
      </c>
      <c r="I546" t="s">
        <v>2009</v>
      </c>
      <c r="J546">
        <v>1835</v>
      </c>
      <c r="K546">
        <v>1966</v>
      </c>
      <c r="L546" t="s">
        <v>3090</v>
      </c>
      <c r="M546">
        <v>1979</v>
      </c>
      <c r="O546" t="s">
        <v>494</v>
      </c>
      <c r="Q546" t="s">
        <v>3119</v>
      </c>
      <c r="V546" t="s">
        <v>782</v>
      </c>
      <c r="W546" t="s">
        <v>2057</v>
      </c>
      <c r="X546" t="s">
        <v>1803</v>
      </c>
    </row>
    <row r="547" spans="1:25">
      <c r="A547" s="73">
        <v>453</v>
      </c>
      <c r="B547" t="s">
        <v>3236</v>
      </c>
      <c r="C547" t="s">
        <v>3236</v>
      </c>
      <c r="D547" t="s">
        <v>783</v>
      </c>
      <c r="E547" t="s">
        <v>784</v>
      </c>
      <c r="F547" t="s">
        <v>785</v>
      </c>
      <c r="G547" s="3" t="s">
        <v>3237</v>
      </c>
      <c r="H547" s="3" t="s">
        <v>3238</v>
      </c>
      <c r="I547" t="s">
        <v>2115</v>
      </c>
      <c r="J547">
        <v>1829</v>
      </c>
      <c r="K547">
        <v>2009</v>
      </c>
      <c r="L547" t="s">
        <v>3017</v>
      </c>
      <c r="Q547" t="s">
        <v>3119</v>
      </c>
      <c r="V547" t="s">
        <v>712</v>
      </c>
      <c r="W547" t="s">
        <v>1055</v>
      </c>
    </row>
    <row r="548" spans="1:25">
      <c r="A548" s="73">
        <v>454</v>
      </c>
      <c r="B548" t="s">
        <v>3236</v>
      </c>
      <c r="C548" t="s">
        <v>3236</v>
      </c>
      <c r="D548" t="s">
        <v>713</v>
      </c>
      <c r="E548" t="s">
        <v>788</v>
      </c>
      <c r="F548" t="s">
        <v>522</v>
      </c>
      <c r="G548" s="3" t="s">
        <v>523</v>
      </c>
      <c r="H548" s="3" t="s">
        <v>524</v>
      </c>
      <c r="I548" t="s">
        <v>2128</v>
      </c>
      <c r="J548">
        <v>1969</v>
      </c>
      <c r="K548">
        <v>1966</v>
      </c>
      <c r="L548" t="s">
        <v>1033</v>
      </c>
      <c r="O548" t="s">
        <v>921</v>
      </c>
      <c r="Q548" t="s">
        <v>3119</v>
      </c>
      <c r="V548" t="s">
        <v>734</v>
      </c>
      <c r="W548" t="s">
        <v>922</v>
      </c>
    </row>
    <row r="549" spans="1:25">
      <c r="A549" s="73">
        <v>458</v>
      </c>
      <c r="B549" t="s">
        <v>3049</v>
      </c>
      <c r="C549" t="s">
        <v>3118</v>
      </c>
      <c r="D549" t="s">
        <v>2893</v>
      </c>
      <c r="E549" t="s">
        <v>658</v>
      </c>
      <c r="F549" t="s">
        <v>659</v>
      </c>
      <c r="G549" s="3" t="s">
        <v>716</v>
      </c>
      <c r="H549" s="3" t="s">
        <v>717</v>
      </c>
      <c r="I549" t="s">
        <v>2272</v>
      </c>
      <c r="J549">
        <v>2002</v>
      </c>
      <c r="K549">
        <v>2010</v>
      </c>
      <c r="M549">
        <v>2010</v>
      </c>
      <c r="N549">
        <v>2010</v>
      </c>
      <c r="Q549" t="s">
        <v>2924</v>
      </c>
      <c r="S549" t="s">
        <v>3213</v>
      </c>
      <c r="W549" t="s">
        <v>1870</v>
      </c>
      <c r="X549" t="s">
        <v>1803</v>
      </c>
    </row>
    <row r="550" spans="1:25">
      <c r="A550" s="73">
        <v>458.1</v>
      </c>
      <c r="B550" t="s">
        <v>3049</v>
      </c>
      <c r="C550" t="s">
        <v>3118</v>
      </c>
      <c r="D550" t="s">
        <v>2893</v>
      </c>
      <c r="E550" t="s">
        <v>658</v>
      </c>
      <c r="F550" t="s">
        <v>659</v>
      </c>
      <c r="G550" s="3" t="s">
        <v>2808</v>
      </c>
      <c r="H550" s="3" t="s">
        <v>2624</v>
      </c>
      <c r="I550" t="s">
        <v>1822</v>
      </c>
      <c r="J550">
        <v>1841</v>
      </c>
      <c r="M550">
        <v>1990</v>
      </c>
      <c r="Q550" t="s">
        <v>2924</v>
      </c>
      <c r="W550" t="s">
        <v>1823</v>
      </c>
    </row>
    <row r="551" spans="1:25">
      <c r="A551" s="73">
        <v>458.2</v>
      </c>
      <c r="B551" t="s">
        <v>3049</v>
      </c>
      <c r="C551" t="s">
        <v>3118</v>
      </c>
      <c r="D551" t="s">
        <v>2893</v>
      </c>
      <c r="E551" t="s">
        <v>658</v>
      </c>
      <c r="F551" t="s">
        <v>718</v>
      </c>
      <c r="G551" s="3" t="s">
        <v>719</v>
      </c>
      <c r="H551" s="3" t="s">
        <v>2875</v>
      </c>
      <c r="I551" t="s">
        <v>2273</v>
      </c>
      <c r="J551">
        <v>1899</v>
      </c>
      <c r="K551">
        <v>2010</v>
      </c>
      <c r="L551">
        <v>11</v>
      </c>
      <c r="M551">
        <v>1993</v>
      </c>
      <c r="O551" t="s">
        <v>622</v>
      </c>
      <c r="Q551" t="s">
        <v>3119</v>
      </c>
      <c r="W551" t="s">
        <v>1943</v>
      </c>
      <c r="X551" t="s">
        <v>1803</v>
      </c>
      <c r="Y551" t="s">
        <v>1803</v>
      </c>
    </row>
    <row r="552" spans="1:25">
      <c r="A552" s="73">
        <v>458.3</v>
      </c>
      <c r="B552" t="s">
        <v>3049</v>
      </c>
      <c r="C552" t="s">
        <v>3118</v>
      </c>
      <c r="D552" t="s">
        <v>2893</v>
      </c>
      <c r="E552" t="s">
        <v>658</v>
      </c>
      <c r="F552" t="s">
        <v>718</v>
      </c>
      <c r="G552" s="3" t="s">
        <v>719</v>
      </c>
      <c r="H552" s="3" t="s">
        <v>1801</v>
      </c>
      <c r="I552" t="s">
        <v>2274</v>
      </c>
      <c r="J552">
        <v>1968</v>
      </c>
      <c r="K552">
        <v>2010</v>
      </c>
      <c r="L552">
        <v>13</v>
      </c>
      <c r="Q552" t="s">
        <v>3119</v>
      </c>
      <c r="V552" t="s">
        <v>3350</v>
      </c>
      <c r="W552" t="s">
        <v>1135</v>
      </c>
      <c r="X552" t="s">
        <v>1803</v>
      </c>
      <c r="Y552" t="s">
        <v>1803</v>
      </c>
    </row>
    <row r="553" spans="1:25">
      <c r="A553" s="73">
        <v>458.4</v>
      </c>
      <c r="B553" t="s">
        <v>3049</v>
      </c>
      <c r="C553" t="s">
        <v>3118</v>
      </c>
      <c r="D553" t="s">
        <v>2893</v>
      </c>
      <c r="E553" t="s">
        <v>658</v>
      </c>
      <c r="F553" t="s">
        <v>720</v>
      </c>
      <c r="G553" s="3" t="s">
        <v>220</v>
      </c>
      <c r="H553" s="3" t="s">
        <v>221</v>
      </c>
      <c r="I553" t="s">
        <v>1740</v>
      </c>
      <c r="J553">
        <v>1917</v>
      </c>
      <c r="K553">
        <v>2010</v>
      </c>
      <c r="L553" t="s">
        <v>215</v>
      </c>
      <c r="M553">
        <v>2010</v>
      </c>
      <c r="O553" t="s">
        <v>223</v>
      </c>
      <c r="Q553" t="s">
        <v>3119</v>
      </c>
      <c r="W553" t="s">
        <v>1135</v>
      </c>
      <c r="X553" t="s">
        <v>1803</v>
      </c>
      <c r="Y553" t="s">
        <v>1803</v>
      </c>
    </row>
    <row r="554" spans="1:25">
      <c r="A554" s="73">
        <v>458.5</v>
      </c>
      <c r="B554" t="s">
        <v>3049</v>
      </c>
      <c r="C554" t="s">
        <v>3118</v>
      </c>
      <c r="D554" t="s">
        <v>2893</v>
      </c>
      <c r="E554" t="s">
        <v>721</v>
      </c>
      <c r="F554" t="s">
        <v>722</v>
      </c>
      <c r="G554" s="3" t="s">
        <v>723</v>
      </c>
      <c r="H554" s="3" t="s">
        <v>1925</v>
      </c>
      <c r="I554" t="s">
        <v>1926</v>
      </c>
      <c r="J554">
        <v>1912</v>
      </c>
      <c r="M554">
        <v>1993</v>
      </c>
      <c r="Q554" t="s">
        <v>3119</v>
      </c>
      <c r="W554" t="s">
        <v>570</v>
      </c>
    </row>
    <row r="555" spans="1:25">
      <c r="A555" s="73">
        <v>458.6</v>
      </c>
      <c r="B555" t="s">
        <v>3049</v>
      </c>
      <c r="C555" t="s">
        <v>3118</v>
      </c>
      <c r="D555" t="s">
        <v>2893</v>
      </c>
      <c r="E555" t="s">
        <v>721</v>
      </c>
      <c r="F555" t="s">
        <v>722</v>
      </c>
      <c r="G555" s="3" t="s">
        <v>723</v>
      </c>
      <c r="H555" s="3" t="s">
        <v>3204</v>
      </c>
      <c r="I555" t="s">
        <v>1926</v>
      </c>
      <c r="J555">
        <v>1912</v>
      </c>
      <c r="K555">
        <v>2010</v>
      </c>
      <c r="L555">
        <v>22</v>
      </c>
      <c r="O555" t="s">
        <v>622</v>
      </c>
      <c r="Q555" t="s">
        <v>3119</v>
      </c>
      <c r="W555" t="s">
        <v>1135</v>
      </c>
      <c r="X555" t="s">
        <v>1803</v>
      </c>
      <c r="Y555" t="s">
        <v>1803</v>
      </c>
    </row>
    <row r="556" spans="1:25">
      <c r="A556" s="73">
        <v>458.7</v>
      </c>
      <c r="B556" t="s">
        <v>3049</v>
      </c>
      <c r="C556" t="s">
        <v>3118</v>
      </c>
      <c r="D556" t="s">
        <v>2893</v>
      </c>
      <c r="E556" t="s">
        <v>721</v>
      </c>
      <c r="F556" t="s">
        <v>724</v>
      </c>
      <c r="G556" s="3" t="s">
        <v>736</v>
      </c>
      <c r="H556" s="3" t="s">
        <v>737</v>
      </c>
      <c r="I556" t="s">
        <v>637</v>
      </c>
      <c r="J556">
        <v>1864</v>
      </c>
      <c r="K556">
        <v>2010</v>
      </c>
      <c r="L556" t="s">
        <v>222</v>
      </c>
      <c r="O556" t="s">
        <v>622</v>
      </c>
      <c r="Q556" t="s">
        <v>3119</v>
      </c>
      <c r="W556" t="s">
        <v>1943</v>
      </c>
      <c r="X556" t="s">
        <v>1803</v>
      </c>
      <c r="Y556" t="s">
        <v>1803</v>
      </c>
    </row>
    <row r="557" spans="1:25">
      <c r="A557" s="73">
        <v>458.8</v>
      </c>
      <c r="B557" t="s">
        <v>743</v>
      </c>
      <c r="C557" t="s">
        <v>3118</v>
      </c>
      <c r="D557" t="s">
        <v>742</v>
      </c>
      <c r="E557" t="s">
        <v>721</v>
      </c>
      <c r="F557" t="s">
        <v>724</v>
      </c>
      <c r="G557" s="3" t="s">
        <v>1280</v>
      </c>
      <c r="H557" s="3" t="s">
        <v>1281</v>
      </c>
      <c r="I557" t="s">
        <v>2271</v>
      </c>
      <c r="J557">
        <v>1912</v>
      </c>
      <c r="K557">
        <v>2010</v>
      </c>
      <c r="M557">
        <v>2010</v>
      </c>
      <c r="O557" t="s">
        <v>1284</v>
      </c>
      <c r="Q557" t="s">
        <v>3119</v>
      </c>
      <c r="R557" t="s">
        <v>3343</v>
      </c>
      <c r="S557" t="s">
        <v>3210</v>
      </c>
      <c r="V557" t="s">
        <v>564</v>
      </c>
      <c r="W557" t="s">
        <v>1135</v>
      </c>
      <c r="X557" t="s">
        <v>1803</v>
      </c>
      <c r="Y557" t="s">
        <v>1803</v>
      </c>
    </row>
    <row r="558" spans="1:25">
      <c r="A558" s="73">
        <v>458.9</v>
      </c>
      <c r="B558" t="s">
        <v>3049</v>
      </c>
      <c r="C558" t="s">
        <v>3118</v>
      </c>
      <c r="D558" t="s">
        <v>2893</v>
      </c>
      <c r="E558" t="s">
        <v>721</v>
      </c>
      <c r="F558" t="s">
        <v>738</v>
      </c>
      <c r="G558" s="3" t="s">
        <v>739</v>
      </c>
      <c r="H558" s="3" t="s">
        <v>740</v>
      </c>
      <c r="I558" t="s">
        <v>2276</v>
      </c>
      <c r="J558">
        <v>1893</v>
      </c>
      <c r="K558">
        <v>2010</v>
      </c>
      <c r="L558">
        <v>11</v>
      </c>
      <c r="M558">
        <v>1993</v>
      </c>
      <c r="O558" t="s">
        <v>622</v>
      </c>
      <c r="Q558" t="s">
        <v>3119</v>
      </c>
      <c r="V558" t="s">
        <v>3106</v>
      </c>
      <c r="W558" t="s">
        <v>1943</v>
      </c>
      <c r="X558" t="s">
        <v>1803</v>
      </c>
      <c r="Y558" t="s">
        <v>1803</v>
      </c>
    </row>
    <row r="559" spans="1:25">
      <c r="A559" s="73">
        <v>459</v>
      </c>
      <c r="B559" t="s">
        <v>3049</v>
      </c>
      <c r="C559" t="s">
        <v>3118</v>
      </c>
      <c r="D559" t="s">
        <v>2893</v>
      </c>
      <c r="E559" t="s">
        <v>518</v>
      </c>
      <c r="F559" t="s">
        <v>519</v>
      </c>
      <c r="G559" s="3" t="s">
        <v>520</v>
      </c>
      <c r="H559" s="3" t="s">
        <v>521</v>
      </c>
      <c r="I559" t="s">
        <v>2275</v>
      </c>
      <c r="J559">
        <v>1848</v>
      </c>
      <c r="K559">
        <v>2010</v>
      </c>
      <c r="N559">
        <v>2010</v>
      </c>
      <c r="O559" t="s">
        <v>622</v>
      </c>
      <c r="Q559" t="s">
        <v>2924</v>
      </c>
      <c r="W559" t="s">
        <v>1135</v>
      </c>
      <c r="X559" t="s">
        <v>1803</v>
      </c>
      <c r="Y559" t="s">
        <v>1803</v>
      </c>
    </row>
    <row r="560" spans="1:25">
      <c r="A560" s="73">
        <v>459.1</v>
      </c>
      <c r="B560" t="s">
        <v>3049</v>
      </c>
      <c r="C560" t="s">
        <v>3118</v>
      </c>
      <c r="D560" t="s">
        <v>2893</v>
      </c>
      <c r="E560" t="s">
        <v>518</v>
      </c>
      <c r="F560" t="s">
        <v>519</v>
      </c>
      <c r="G560" s="3" t="s">
        <v>520</v>
      </c>
      <c r="H560" s="3" t="s">
        <v>905</v>
      </c>
      <c r="I560" t="s">
        <v>1860</v>
      </c>
      <c r="J560">
        <v>1843</v>
      </c>
      <c r="K560">
        <v>2010</v>
      </c>
      <c r="M560">
        <v>1974</v>
      </c>
      <c r="O560" t="s">
        <v>906</v>
      </c>
      <c r="Q560" t="s">
        <v>2924</v>
      </c>
      <c r="S560" t="s">
        <v>815</v>
      </c>
      <c r="V560" t="s">
        <v>3133</v>
      </c>
      <c r="W560" t="s">
        <v>1845</v>
      </c>
      <c r="X560" t="s">
        <v>1803</v>
      </c>
      <c r="Y560" t="s">
        <v>1803</v>
      </c>
    </row>
    <row r="561" spans="1:25">
      <c r="A561" s="73">
        <v>459.2</v>
      </c>
      <c r="B561" t="s">
        <v>3049</v>
      </c>
      <c r="C561" t="s">
        <v>3118</v>
      </c>
      <c r="D561" t="s">
        <v>2893</v>
      </c>
      <c r="E561" t="s">
        <v>518</v>
      </c>
      <c r="F561" t="s">
        <v>2593</v>
      </c>
      <c r="G561" s="3" t="s">
        <v>2418</v>
      </c>
      <c r="H561" s="3" t="s">
        <v>599</v>
      </c>
      <c r="I561" t="s">
        <v>600</v>
      </c>
      <c r="J561">
        <v>1767</v>
      </c>
      <c r="M561">
        <v>1993</v>
      </c>
      <c r="Q561" t="s">
        <v>2848</v>
      </c>
      <c r="W561" t="s">
        <v>570</v>
      </c>
    </row>
    <row r="562" spans="1:25">
      <c r="A562" s="73">
        <v>459.3</v>
      </c>
      <c r="B562" t="s">
        <v>3049</v>
      </c>
      <c r="C562" t="s">
        <v>3118</v>
      </c>
      <c r="D562" t="s">
        <v>2893</v>
      </c>
      <c r="E562" t="s">
        <v>518</v>
      </c>
      <c r="F562" t="s">
        <v>2593</v>
      </c>
      <c r="G562" s="3" t="s">
        <v>2418</v>
      </c>
      <c r="H562" s="3" t="s">
        <v>2419</v>
      </c>
      <c r="I562" t="s">
        <v>1984</v>
      </c>
      <c r="J562">
        <v>1864</v>
      </c>
      <c r="K562">
        <v>1967</v>
      </c>
      <c r="L562" t="s">
        <v>2420</v>
      </c>
      <c r="Q562" t="s">
        <v>3119</v>
      </c>
      <c r="W562" t="s">
        <v>922</v>
      </c>
    </row>
    <row r="563" spans="1:25">
      <c r="A563" s="73">
        <v>459.4</v>
      </c>
      <c r="B563" t="s">
        <v>3049</v>
      </c>
      <c r="C563" t="s">
        <v>3118</v>
      </c>
      <c r="D563" t="s">
        <v>2893</v>
      </c>
      <c r="E563" t="s">
        <v>518</v>
      </c>
      <c r="F563" t="s">
        <v>2593</v>
      </c>
      <c r="G563" s="3" t="s">
        <v>1993</v>
      </c>
      <c r="H563" s="3" t="s">
        <v>1994</v>
      </c>
      <c r="I563" t="s">
        <v>1984</v>
      </c>
      <c r="J563">
        <v>1864</v>
      </c>
      <c r="M563">
        <v>1993</v>
      </c>
      <c r="Q563" t="s">
        <v>3119</v>
      </c>
      <c r="W563" t="s">
        <v>570</v>
      </c>
    </row>
    <row r="564" spans="1:25">
      <c r="A564" s="73">
        <v>459.5</v>
      </c>
      <c r="B564" t="s">
        <v>3049</v>
      </c>
      <c r="C564" t="s">
        <v>3118</v>
      </c>
      <c r="D564" t="s">
        <v>2893</v>
      </c>
      <c r="E564" t="s">
        <v>518</v>
      </c>
      <c r="F564" t="s">
        <v>3104</v>
      </c>
      <c r="G564" s="3" t="s">
        <v>3105</v>
      </c>
      <c r="H564" s="3" t="s">
        <v>907</v>
      </c>
      <c r="I564" t="s">
        <v>2277</v>
      </c>
      <c r="J564">
        <v>1927</v>
      </c>
      <c r="K564">
        <v>2005</v>
      </c>
      <c r="L564" t="s">
        <v>910</v>
      </c>
      <c r="M564">
        <v>1986</v>
      </c>
      <c r="O564" t="s">
        <v>622</v>
      </c>
      <c r="Q564" t="s">
        <v>2924</v>
      </c>
      <c r="S564" t="s">
        <v>2848</v>
      </c>
      <c r="V564" t="s">
        <v>3106</v>
      </c>
      <c r="W564" t="s">
        <v>1660</v>
      </c>
      <c r="X564" t="s">
        <v>1803</v>
      </c>
    </row>
    <row r="565" spans="1:25">
      <c r="A565" s="73">
        <v>459.6</v>
      </c>
      <c r="B565" t="s">
        <v>3049</v>
      </c>
      <c r="C565" t="s">
        <v>3118</v>
      </c>
      <c r="D565" t="s">
        <v>2893</v>
      </c>
      <c r="E565" t="s">
        <v>518</v>
      </c>
      <c r="F565" t="s">
        <v>3104</v>
      </c>
      <c r="G565" s="3" t="s">
        <v>516</v>
      </c>
      <c r="H565" s="3" t="s">
        <v>517</v>
      </c>
      <c r="I565" t="s">
        <v>1980</v>
      </c>
      <c r="J565">
        <v>1766</v>
      </c>
      <c r="K565">
        <v>2010</v>
      </c>
      <c r="M565">
        <v>1979</v>
      </c>
      <c r="Q565" t="s">
        <v>2924</v>
      </c>
      <c r="S565" t="s">
        <v>2848</v>
      </c>
      <c r="W565" t="s">
        <v>1845</v>
      </c>
      <c r="X565" t="s">
        <v>1803</v>
      </c>
    </row>
    <row r="566" spans="1:25">
      <c r="A566" s="73">
        <v>459.7</v>
      </c>
      <c r="B566" t="s">
        <v>3049</v>
      </c>
      <c r="C566" t="s">
        <v>3118</v>
      </c>
      <c r="D566" t="s">
        <v>2893</v>
      </c>
      <c r="E566" t="s">
        <v>518</v>
      </c>
      <c r="F566" t="s">
        <v>3104</v>
      </c>
      <c r="G566" s="3" t="s">
        <v>505</v>
      </c>
      <c r="H566" s="3" t="s">
        <v>506</v>
      </c>
      <c r="I566" t="s">
        <v>1942</v>
      </c>
      <c r="J566">
        <v>1893</v>
      </c>
      <c r="K566">
        <v>2010</v>
      </c>
      <c r="L566" t="s">
        <v>222</v>
      </c>
      <c r="M566">
        <v>1993</v>
      </c>
      <c r="Q566" t="s">
        <v>3119</v>
      </c>
      <c r="W566" t="s">
        <v>1943</v>
      </c>
      <c r="X566" t="s">
        <v>1803</v>
      </c>
      <c r="Y566" t="s">
        <v>1803</v>
      </c>
    </row>
    <row r="567" spans="1:25">
      <c r="A567" s="73">
        <v>459.8</v>
      </c>
      <c r="B567" t="s">
        <v>3049</v>
      </c>
      <c r="C567" t="s">
        <v>3118</v>
      </c>
      <c r="D567" t="s">
        <v>2893</v>
      </c>
      <c r="E567" t="s">
        <v>518</v>
      </c>
      <c r="F567" t="s">
        <v>3104</v>
      </c>
      <c r="G567" s="3" t="s">
        <v>507</v>
      </c>
      <c r="H567" s="3" t="s">
        <v>508</v>
      </c>
      <c r="I567" t="s">
        <v>2278</v>
      </c>
      <c r="J567">
        <v>1881</v>
      </c>
      <c r="K567">
        <v>2010</v>
      </c>
      <c r="L567" t="s">
        <v>509</v>
      </c>
      <c r="M567">
        <v>1993</v>
      </c>
      <c r="Q567" t="s">
        <v>2924</v>
      </c>
      <c r="W567" t="s">
        <v>1645</v>
      </c>
      <c r="X567" t="s">
        <v>1803</v>
      </c>
    </row>
    <row r="568" spans="1:25">
      <c r="A568" s="73">
        <v>459.9</v>
      </c>
      <c r="B568" t="s">
        <v>3049</v>
      </c>
      <c r="C568" t="s">
        <v>3118</v>
      </c>
      <c r="D568" t="s">
        <v>2893</v>
      </c>
      <c r="E568" t="s">
        <v>518</v>
      </c>
      <c r="F568" t="s">
        <v>3104</v>
      </c>
      <c r="G568" s="3" t="s">
        <v>507</v>
      </c>
      <c r="H568" s="3" t="s">
        <v>1985</v>
      </c>
      <c r="I568" t="s">
        <v>637</v>
      </c>
      <c r="J568">
        <v>1864</v>
      </c>
      <c r="M568">
        <v>1993</v>
      </c>
      <c r="Q568" t="s">
        <v>3119</v>
      </c>
      <c r="W568" t="s">
        <v>570</v>
      </c>
    </row>
    <row r="569" spans="1:25">
      <c r="A569" s="73">
        <v>460</v>
      </c>
      <c r="B569" t="s">
        <v>3049</v>
      </c>
      <c r="C569" t="s">
        <v>3118</v>
      </c>
      <c r="D569" t="s">
        <v>2893</v>
      </c>
      <c r="E569" t="s">
        <v>518</v>
      </c>
      <c r="F569" t="s">
        <v>3104</v>
      </c>
      <c r="G569" s="3" t="s">
        <v>507</v>
      </c>
      <c r="H569" s="3" t="s">
        <v>1195</v>
      </c>
      <c r="I569" t="s">
        <v>2354</v>
      </c>
      <c r="J569">
        <v>1872</v>
      </c>
      <c r="K569">
        <v>2010</v>
      </c>
      <c r="L569" t="s">
        <v>510</v>
      </c>
      <c r="Q569" t="s">
        <v>3119</v>
      </c>
      <c r="W569" t="s">
        <v>2355</v>
      </c>
      <c r="X569" t="s">
        <v>1803</v>
      </c>
    </row>
    <row r="570" spans="1:25">
      <c r="K570">
        <v>72</v>
      </c>
      <c r="M570">
        <v>319</v>
      </c>
      <c r="P570" t="s">
        <v>1020</v>
      </c>
      <c r="Q570">
        <v>340</v>
      </c>
      <c r="X570">
        <v>224</v>
      </c>
      <c r="Y570">
        <v>53</v>
      </c>
    </row>
    <row r="571" spans="1:25">
      <c r="P571" t="s">
        <v>1021</v>
      </c>
      <c r="Q571">
        <v>85</v>
      </c>
    </row>
    <row r="572" spans="1:25">
      <c r="P572" t="s">
        <v>1349</v>
      </c>
      <c r="Q572">
        <v>137</v>
      </c>
    </row>
    <row r="573" spans="1:25">
      <c r="P573" t="s">
        <v>1350</v>
      </c>
      <c r="Q573">
        <v>562</v>
      </c>
    </row>
    <row r="574" spans="1:25">
      <c r="W574" t="s">
        <v>155</v>
      </c>
    </row>
    <row r="575" spans="1:25">
      <c r="O575" t="s">
        <v>3385</v>
      </c>
      <c r="P575" t="s">
        <v>1020</v>
      </c>
      <c r="Q575">
        <v>312</v>
      </c>
      <c r="R575" t="s">
        <v>3185</v>
      </c>
      <c r="W575" t="s">
        <v>1136</v>
      </c>
    </row>
    <row r="576" spans="1:25">
      <c r="L576" s="89"/>
      <c r="P576" t="s">
        <v>1021</v>
      </c>
      <c r="Q576">
        <v>67</v>
      </c>
      <c r="R576" t="s">
        <v>3186</v>
      </c>
      <c r="W576" t="s">
        <v>156</v>
      </c>
    </row>
    <row r="577" spans="12:23">
      <c r="L577" s="89"/>
      <c r="P577" t="s">
        <v>1349</v>
      </c>
      <c r="Q577">
        <v>128</v>
      </c>
      <c r="R577" t="s">
        <v>326</v>
      </c>
      <c r="W577" t="s">
        <v>2988</v>
      </c>
    </row>
    <row r="578" spans="12:23">
      <c r="L578" s="89"/>
      <c r="P578" t="s">
        <v>1350</v>
      </c>
      <c r="Q578">
        <v>507</v>
      </c>
      <c r="R578" t="s">
        <v>3187</v>
      </c>
      <c r="W578" t="s">
        <v>4</v>
      </c>
    </row>
    <row r="579" spans="12:23">
      <c r="R579" t="s">
        <v>2967</v>
      </c>
      <c r="W579" t="s">
        <v>2927</v>
      </c>
    </row>
    <row r="580" spans="12:23">
      <c r="O580" t="s">
        <v>224</v>
      </c>
      <c r="P580" t="s">
        <v>1020</v>
      </c>
      <c r="Q580">
        <v>28</v>
      </c>
      <c r="W580" t="s">
        <v>2745</v>
      </c>
    </row>
    <row r="581" spans="12:23">
      <c r="P581" t="s">
        <v>1021</v>
      </c>
      <c r="Q581">
        <v>18</v>
      </c>
      <c r="W581" t="s">
        <v>3263</v>
      </c>
    </row>
    <row r="582" spans="12:23">
      <c r="P582" t="s">
        <v>1349</v>
      </c>
      <c r="Q582">
        <v>9</v>
      </c>
      <c r="W582" t="s">
        <v>1605</v>
      </c>
    </row>
    <row r="583" spans="12:23">
      <c r="P583" t="s">
        <v>1350</v>
      </c>
      <c r="Q583">
        <v>55</v>
      </c>
      <c r="W583" t="s">
        <v>3058</v>
      </c>
    </row>
    <row r="584" spans="12:23">
      <c r="W584" t="s">
        <v>1050</v>
      </c>
    </row>
    <row r="585" spans="12:23">
      <c r="P585" t="s">
        <v>3385</v>
      </c>
      <c r="Q585" t="s">
        <v>2059</v>
      </c>
      <c r="R585" t="s">
        <v>2060</v>
      </c>
      <c r="W585" t="s">
        <v>147</v>
      </c>
    </row>
    <row r="586" spans="12:23">
      <c r="M586">
        <v>7.5</v>
      </c>
      <c r="O586" t="s">
        <v>1020</v>
      </c>
      <c r="P586">
        <v>312</v>
      </c>
      <c r="Q586">
        <v>28</v>
      </c>
      <c r="R586">
        <v>340</v>
      </c>
      <c r="W586" t="s">
        <v>3192</v>
      </c>
    </row>
    <row r="587" spans="12:23">
      <c r="O587" t="s">
        <v>1021</v>
      </c>
      <c r="P587">
        <v>67</v>
      </c>
      <c r="Q587">
        <v>18</v>
      </c>
      <c r="R587">
        <v>85</v>
      </c>
      <c r="W587" t="s">
        <v>319</v>
      </c>
    </row>
    <row r="588" spans="12:23">
      <c r="O588" t="s">
        <v>1349</v>
      </c>
      <c r="P588">
        <v>128</v>
      </c>
      <c r="Q588">
        <v>9</v>
      </c>
      <c r="R588">
        <v>137</v>
      </c>
      <c r="W588" t="s">
        <v>1179</v>
      </c>
    </row>
    <row r="589" spans="12:23">
      <c r="O589" t="s">
        <v>2060</v>
      </c>
      <c r="P589">
        <v>507</v>
      </c>
      <c r="Q589">
        <v>55</v>
      </c>
      <c r="R589">
        <v>562</v>
      </c>
      <c r="W589" t="s">
        <v>766</v>
      </c>
    </row>
    <row r="590" spans="12:23">
      <c r="W590" t="s">
        <v>767</v>
      </c>
    </row>
    <row r="591" spans="12:23">
      <c r="M591" t="s">
        <v>55</v>
      </c>
      <c r="P591">
        <v>0.41025641025641024</v>
      </c>
      <c r="W591" t="s">
        <v>495</v>
      </c>
    </row>
    <row r="592" spans="12:23">
      <c r="M592" t="s">
        <v>56</v>
      </c>
      <c r="P592">
        <v>0.33773087071240104</v>
      </c>
      <c r="W592" t="s">
        <v>682</v>
      </c>
    </row>
    <row r="593" spans="13:23">
      <c r="M593" t="s">
        <v>57</v>
      </c>
      <c r="P593">
        <v>0.4102564102564103</v>
      </c>
      <c r="W593" t="s">
        <v>3328</v>
      </c>
    </row>
    <row r="594" spans="13:23">
      <c r="W594" t="s">
        <v>3329</v>
      </c>
    </row>
    <row r="595" spans="13:23">
      <c r="W595" t="s">
        <v>310</v>
      </c>
    </row>
    <row r="596" spans="13:23">
      <c r="W596" t="s">
        <v>484</v>
      </c>
    </row>
    <row r="597" spans="13:23">
      <c r="W597" t="s">
        <v>3373</v>
      </c>
    </row>
    <row r="598" spans="13:23">
      <c r="W598" t="s">
        <v>908</v>
      </c>
    </row>
    <row r="599" spans="13:23">
      <c r="W599" t="s">
        <v>483</v>
      </c>
    </row>
    <row r="600" spans="13:23">
      <c r="W600" t="s">
        <v>3374</v>
      </c>
    </row>
    <row r="601" spans="13:23">
      <c r="W601" t="s">
        <v>3418</v>
      </c>
    </row>
    <row r="602" spans="13:23">
      <c r="W602" t="s">
        <v>2365</v>
      </c>
    </row>
    <row r="603" spans="13:23">
      <c r="W603" t="s">
        <v>212</v>
      </c>
    </row>
    <row r="604" spans="13:23">
      <c r="W604" t="s">
        <v>861</v>
      </c>
    </row>
    <row r="605" spans="13:23">
      <c r="W605" t="s">
        <v>628</v>
      </c>
    </row>
    <row r="606" spans="13:23">
      <c r="W606" t="s">
        <v>2366</v>
      </c>
    </row>
    <row r="607" spans="13:23">
      <c r="W607" t="s">
        <v>229</v>
      </c>
    </row>
    <row r="608" spans="13:23">
      <c r="W608" t="s">
        <v>2489</v>
      </c>
    </row>
    <row r="609" spans="23:23">
      <c r="W609" t="s">
        <v>2199</v>
      </c>
    </row>
    <row r="610" spans="23:23">
      <c r="W610" t="s">
        <v>44</v>
      </c>
    </row>
  </sheetData>
  <sheetCalcPr fullCalcOnLoad="1"/>
  <mergeCells count="1">
    <mergeCell ref="A1:G1"/>
  </mergeCells>
  <phoneticPr fontId="7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M618"/>
  <sheetViews>
    <sheetView tabSelected="1" topLeftCell="S6" zoomScale="150" zoomScaleNormal="75" zoomScalePageLayoutView="75" workbookViewId="0">
      <pane ySplit="880" topLeftCell="A126" activePane="bottomLeft"/>
      <selection activeCell="A6" sqref="A1:B65536"/>
      <selection pane="bottomLeft" activeCell="AA132" sqref="AA132"/>
    </sheetView>
  </sheetViews>
  <sheetFormatPr baseColWidth="10" defaultColWidth="8.83203125" defaultRowHeight="12"/>
  <cols>
    <col min="1" max="1" width="6.83203125" style="19" customWidth="1"/>
    <col min="2" max="2" width="10.5" style="36" customWidth="1"/>
    <col min="3" max="3" width="5" style="19" customWidth="1"/>
    <col min="4" max="4" width="8.6640625" style="36" customWidth="1"/>
    <col min="5" max="5" width="13" style="36" customWidth="1"/>
    <col min="6" max="6" width="16" style="36" customWidth="1"/>
    <col min="7" max="7" width="21.5" style="3" customWidth="1"/>
    <col min="8" max="8" width="34.83203125" style="3" customWidth="1"/>
    <col min="9" max="9" width="19.6640625" style="59" customWidth="1"/>
    <col min="10" max="10" width="7.1640625" style="41" customWidth="1"/>
    <col min="11" max="11" width="8.83203125" style="20" customWidth="1"/>
    <col min="12" max="12" width="12.6640625" style="19" customWidth="1"/>
    <col min="13" max="13" width="10" style="20" customWidth="1"/>
    <col min="14" max="14" width="8.33203125" style="19" customWidth="1"/>
    <col min="15" max="15" width="11.83203125" style="36" customWidth="1"/>
    <col min="16" max="16" width="6.83203125" style="19" customWidth="1"/>
    <col min="17" max="17" width="5.33203125" style="41" customWidth="1"/>
    <col min="18" max="18" width="6.1640625" style="19" customWidth="1"/>
    <col min="19" max="19" width="6.5" style="36" customWidth="1"/>
    <col min="20" max="21" width="8.83203125" style="19"/>
    <col min="22" max="22" width="103.5" style="52" customWidth="1"/>
    <col min="23" max="23" width="25.5" style="36" customWidth="1"/>
    <col min="24" max="28" width="8.83203125" style="19"/>
  </cols>
  <sheetData>
    <row r="1" spans="1:65">
      <c r="AO1">
        <v>25</v>
      </c>
    </row>
    <row r="2" spans="1:65">
      <c r="AN2">
        <f>2005-1755</f>
        <v>250</v>
      </c>
      <c r="AO2">
        <f>AN2/AO1</f>
        <v>10</v>
      </c>
    </row>
    <row r="4" spans="1:65">
      <c r="AF4" s="37" t="s">
        <v>3385</v>
      </c>
      <c r="BC4" s="37" t="s">
        <v>3389</v>
      </c>
    </row>
    <row r="5" spans="1:65">
      <c r="A5" s="15"/>
      <c r="C5" s="15"/>
      <c r="E5" s="36" t="s">
        <v>407</v>
      </c>
      <c r="AP5" t="s">
        <v>1708</v>
      </c>
      <c r="AW5" t="s">
        <v>2061</v>
      </c>
    </row>
    <row r="6" spans="1:65" s="37" customFormat="1">
      <c r="A6" s="37" t="s">
        <v>3115</v>
      </c>
      <c r="B6" s="37" t="s">
        <v>650</v>
      </c>
      <c r="C6" s="37" t="s">
        <v>776</v>
      </c>
      <c r="D6" s="37" t="s">
        <v>777</v>
      </c>
      <c r="E6" s="37" t="s">
        <v>2727</v>
      </c>
      <c r="F6" s="37" t="s">
        <v>2599</v>
      </c>
      <c r="G6" s="3" t="s">
        <v>2600</v>
      </c>
      <c r="H6" s="3" t="s">
        <v>2072</v>
      </c>
      <c r="I6" s="67" t="s">
        <v>1392</v>
      </c>
      <c r="J6" s="68" t="s">
        <v>3260</v>
      </c>
      <c r="K6" s="39" t="s">
        <v>3397</v>
      </c>
      <c r="L6" s="37" t="s">
        <v>466</v>
      </c>
      <c r="M6" s="39" t="s">
        <v>3398</v>
      </c>
      <c r="N6" s="37" t="s">
        <v>3399</v>
      </c>
      <c r="O6" s="37" t="s">
        <v>3387</v>
      </c>
      <c r="P6" s="37" t="s">
        <v>3183</v>
      </c>
      <c r="Q6" s="68" t="s">
        <v>2667</v>
      </c>
      <c r="R6" s="37" t="s">
        <v>59</v>
      </c>
      <c r="S6" s="37" t="s">
        <v>3388</v>
      </c>
      <c r="T6" s="37" t="s">
        <v>2315</v>
      </c>
      <c r="U6" s="37" t="s">
        <v>2314</v>
      </c>
      <c r="V6" s="69" t="s">
        <v>3215</v>
      </c>
      <c r="W6" s="37" t="s">
        <v>1713</v>
      </c>
      <c r="X6" s="37" t="s">
        <v>1395</v>
      </c>
      <c r="Y6" s="37" t="s">
        <v>1396</v>
      </c>
      <c r="AF6" s="37" t="s">
        <v>3201</v>
      </c>
      <c r="AG6" s="37" t="s">
        <v>485</v>
      </c>
      <c r="AH6" s="37" t="s">
        <v>1350</v>
      </c>
      <c r="AI6" s="37" t="s">
        <v>3222</v>
      </c>
      <c r="AJ6" s="37" t="s">
        <v>3422</v>
      </c>
      <c r="AK6" s="37" t="s">
        <v>1020</v>
      </c>
      <c r="AL6" s="37" t="s">
        <v>3423</v>
      </c>
      <c r="AM6" s="37" t="s">
        <v>3424</v>
      </c>
      <c r="AN6" s="37" t="s">
        <v>3425</v>
      </c>
      <c r="AO6" s="37" t="s">
        <v>3426</v>
      </c>
      <c r="AP6" s="37" t="s">
        <v>926</v>
      </c>
      <c r="AQ6" s="37" t="s">
        <v>928</v>
      </c>
      <c r="AR6" s="37" t="s">
        <v>927</v>
      </c>
      <c r="AS6" s="37" t="s">
        <v>929</v>
      </c>
      <c r="AT6" s="37" t="s">
        <v>930</v>
      </c>
      <c r="AU6" s="37" t="s">
        <v>568</v>
      </c>
      <c r="AV6" s="37" t="s">
        <v>2058</v>
      </c>
      <c r="AW6" s="37" t="s">
        <v>2062</v>
      </c>
      <c r="BC6" s="37" t="s">
        <v>3201</v>
      </c>
      <c r="BD6" s="37" t="s">
        <v>485</v>
      </c>
      <c r="BE6" s="37" t="s">
        <v>1350</v>
      </c>
      <c r="BF6" s="37" t="s">
        <v>3222</v>
      </c>
      <c r="BG6" s="37" t="s">
        <v>3422</v>
      </c>
      <c r="BH6" s="37" t="s">
        <v>1020</v>
      </c>
      <c r="BI6" s="37" t="s">
        <v>3423</v>
      </c>
      <c r="BJ6" s="37" t="s">
        <v>3424</v>
      </c>
      <c r="BK6" s="37" t="s">
        <v>3425</v>
      </c>
      <c r="BL6" s="37" t="s">
        <v>1871</v>
      </c>
    </row>
    <row r="7" spans="1:65" s="7" customFormat="1" ht="12.75" customHeight="1">
      <c r="A7" s="17">
        <v>1</v>
      </c>
      <c r="B7" s="36" t="s">
        <v>1221</v>
      </c>
      <c r="C7" s="17"/>
      <c r="D7" s="38" t="s">
        <v>1221</v>
      </c>
      <c r="E7" s="38"/>
      <c r="F7" s="38"/>
      <c r="G7" s="16" t="s">
        <v>197</v>
      </c>
      <c r="H7" s="16" t="s">
        <v>198</v>
      </c>
      <c r="I7" s="38" t="s">
        <v>2138</v>
      </c>
      <c r="J7" s="43">
        <v>1846</v>
      </c>
      <c r="K7" s="18">
        <v>2010</v>
      </c>
      <c r="L7" s="17">
        <v>10</v>
      </c>
      <c r="M7" s="18"/>
      <c r="N7" s="17"/>
      <c r="O7" s="38" t="s">
        <v>2924</v>
      </c>
      <c r="P7" s="17"/>
      <c r="Q7" s="41" t="s">
        <v>2848</v>
      </c>
      <c r="R7" s="17"/>
      <c r="S7" s="38"/>
      <c r="T7" s="17"/>
      <c r="U7" s="17"/>
      <c r="V7" s="52"/>
      <c r="W7" s="36" t="s">
        <v>1135</v>
      </c>
      <c r="X7" s="19" t="s">
        <v>1803</v>
      </c>
      <c r="Y7" s="19"/>
      <c r="Z7" s="19"/>
      <c r="AA7" s="19"/>
      <c r="AB7" s="19"/>
      <c r="AD7" s="7" t="s">
        <v>3185</v>
      </c>
      <c r="AF7" s="7">
        <f>AG7-1755</f>
        <v>0</v>
      </c>
      <c r="AG7" s="7">
        <v>1755</v>
      </c>
      <c r="AH7" s="7">
        <f t="shared" ref="AH7:AH32" si="0">(COUNTIF($J$62:$J$569,"&gt;"&amp;(AG7-5))-COUNTIF($J$62:$J$569,"&gt;"&amp;(AG7+5)))</f>
        <v>10</v>
      </c>
      <c r="AI7" s="7">
        <f t="shared" ref="AI7:AI32" si="1">(COUNTIFS($J$62:$J$569,"&gt;"&amp;(AG7-5),$Q$62:$Q$569,"=C")-COUNTIFS($J$62:$J$569,"&gt;"&amp;(AG7+5),$Q$62:$Q$569,"=C"))</f>
        <v>0</v>
      </c>
      <c r="AJ7" s="7">
        <f t="shared" ref="AJ7:AJ32" si="2">(COUNTIFS($J$62:$J$569,"&gt;"&amp;(AG7-5),$Q$62:$Q$569,"=i")-COUNTIFS($J$62:$J$569,"&gt;"&amp;(AG7+5),$Q$62:$Q$569,"=i"))</f>
        <v>6</v>
      </c>
      <c r="AK7" s="7">
        <f t="shared" ref="AK7:AK32" si="3">(COUNTIFS($J$62:$J$569,"&gt;"&amp;(AG7-5),$Q$62:$Q$569,"=N")-COUNTIFS($J$62:$J$569,"&gt;"&amp;(AG7+5),$Q$62:$Q$569,"=N"))</f>
        <v>4</v>
      </c>
      <c r="AO7" s="9"/>
      <c r="AP7" s="7">
        <f>(COUNTIF($M$129:$M$227,"&gt;1750")-COUNTIF($M$129:$M$227,"&gt;1760"))</f>
        <v>0</v>
      </c>
      <c r="AR7" s="7">
        <f>AP7</f>
        <v>0</v>
      </c>
      <c r="AT7" s="7">
        <f>AK7</f>
        <v>4</v>
      </c>
      <c r="AU7" s="9">
        <f t="shared" ref="AU7:AU31" si="4">AR7/($AK$33+$AI$33)</f>
        <v>0</v>
      </c>
      <c r="AW7" s="7">
        <f>(COUNTIF($K$129:$K$261,"&gt;1750")-COUNTIF($K$129:$K$261,"&gt;1760"))</f>
        <v>0</v>
      </c>
      <c r="BC7" s="7">
        <f>BD7-1755</f>
        <v>0</v>
      </c>
      <c r="BD7" s="7">
        <v>1755</v>
      </c>
      <c r="BE7" s="7">
        <f>(COUNTIF($J$7:$J$61,"&gt;"&amp;(BD7-5))-COUNTIF($J$7:$J$61,"&gt;"&amp;(BD7+5)))</f>
        <v>5</v>
      </c>
      <c r="BF7" s="7">
        <f>(COUNTIFS($J$7:$J$61,"&gt;"&amp;(BD7-5),$Q$7:$Q$61,"=C")-COUNTIFS($J$7:$J$61,"&gt;"&amp;(BD7+5),$Q$7:$Q$61,"=C"))</f>
        <v>3</v>
      </c>
      <c r="BG7" s="7">
        <f t="shared" ref="BG7:BG32" si="5">(COUNTIFS($J$7:$J$61,"&gt;"&amp;(BD7-5),$Q$7:$Q$61,"=i")-COUNTIFS($J$7:$J$61,"&gt;"&amp;(BD7+5),$Q$7:$Q$61,"=i"))</f>
        <v>1</v>
      </c>
      <c r="BH7" s="7">
        <f t="shared" ref="BH7:BH32" si="6">(COUNTIFS($J$7:$J$61,"&gt;"&amp;(BD7-5),$Q$7:$Q$61,"=N")-COUNTIFS($J$7:$J$61,"&gt;"&amp;(BD7+5),$Q$7:$Q$61,"=N"))</f>
        <v>1</v>
      </c>
      <c r="BI7" s="7">
        <f>BF7</f>
        <v>3</v>
      </c>
      <c r="BJ7" s="7">
        <f>BG7</f>
        <v>1</v>
      </c>
      <c r="BK7" s="7">
        <f>BH7</f>
        <v>1</v>
      </c>
      <c r="BL7" s="9">
        <f t="shared" ref="BL7:BL31" si="7">BJ7/($BH$33+$BF$33)</f>
        <v>2.1739130434782608E-2</v>
      </c>
    </row>
    <row r="8" spans="1:65" s="7" customFormat="1" ht="12.75" customHeight="1">
      <c r="A8" s="17">
        <v>2</v>
      </c>
      <c r="B8" s="36" t="s">
        <v>1221</v>
      </c>
      <c r="C8" s="17"/>
      <c r="D8" s="38" t="s">
        <v>1221</v>
      </c>
      <c r="E8" s="38"/>
      <c r="F8" s="38"/>
      <c r="G8" s="16" t="s">
        <v>2388</v>
      </c>
      <c r="H8" s="16" t="s">
        <v>286</v>
      </c>
      <c r="I8" s="38" t="s">
        <v>141</v>
      </c>
      <c r="J8" s="44">
        <v>1958</v>
      </c>
      <c r="K8" s="18">
        <v>2010</v>
      </c>
      <c r="L8" s="17">
        <v>10</v>
      </c>
      <c r="M8" s="18"/>
      <c r="N8" s="17"/>
      <c r="O8" s="38" t="s">
        <v>1757</v>
      </c>
      <c r="P8" s="17"/>
      <c r="Q8" s="41" t="s">
        <v>2848</v>
      </c>
      <c r="R8" s="17"/>
      <c r="S8" s="38"/>
      <c r="T8" s="17"/>
      <c r="U8" s="17" t="s">
        <v>1758</v>
      </c>
      <c r="V8" s="52"/>
      <c r="W8" s="36" t="s">
        <v>1135</v>
      </c>
      <c r="X8" s="19" t="s">
        <v>1803</v>
      </c>
      <c r="Y8" s="19"/>
      <c r="Z8" s="19"/>
      <c r="AA8" s="19"/>
      <c r="AB8" s="19"/>
      <c r="AD8" s="7" t="s">
        <v>3186</v>
      </c>
      <c r="AF8" s="7">
        <f t="shared" ref="AF8:AF32" si="8">AG8-1755</f>
        <v>10</v>
      </c>
      <c r="AG8" s="7">
        <v>1765</v>
      </c>
      <c r="AH8" s="7">
        <f t="shared" si="0"/>
        <v>15</v>
      </c>
      <c r="AI8" s="7">
        <f t="shared" si="1"/>
        <v>3</v>
      </c>
      <c r="AJ8" s="7">
        <f t="shared" si="2"/>
        <v>9</v>
      </c>
      <c r="AK8" s="7">
        <f t="shared" si="3"/>
        <v>3</v>
      </c>
      <c r="AL8" s="7">
        <f>AI8</f>
        <v>3</v>
      </c>
      <c r="AM8" s="7">
        <f>AJ8</f>
        <v>9</v>
      </c>
      <c r="AN8" s="7">
        <f>AK8</f>
        <v>3</v>
      </c>
      <c r="AO8" s="9">
        <f>AJ8/AH8</f>
        <v>0.6</v>
      </c>
      <c r="AP8" s="7">
        <f>(COUNTIF($M$129:$M$227,"&gt;1760")-COUNTIF($M$129:$M$227,"&gt;1770"))</f>
        <v>0</v>
      </c>
      <c r="AR8" s="7">
        <f>AR7+AP8</f>
        <v>0</v>
      </c>
      <c r="AT8" s="7">
        <f t="shared" ref="AT8:AT32" si="9">AT7+AK8</f>
        <v>7</v>
      </c>
      <c r="AU8" s="9">
        <f t="shared" si="4"/>
        <v>0</v>
      </c>
      <c r="AW8" s="7">
        <f>(COUNTIF($K$129:$K$261,"&gt;1760")-COUNTIF($K$129:$K$261,"&gt;1770"))</f>
        <v>0</v>
      </c>
      <c r="BC8" s="7">
        <f t="shared" ref="BC8:BC32" si="10">BD8-1755</f>
        <v>10</v>
      </c>
      <c r="BD8" s="7">
        <v>1765</v>
      </c>
      <c r="BE8" s="7">
        <f t="shared" ref="BE8:BE32" si="11">(COUNTIF($J$7:$J$61,"&gt;"&amp;(BD8-5))-COUNTIF($J$7:$J$61,"&gt;"&amp;(BD8+5)))</f>
        <v>0</v>
      </c>
      <c r="BF8" s="7">
        <f t="shared" ref="BF8:BF32" si="12">(COUNTIFS($J$7:$J$61,"&gt;"&amp;(BD8-5),$Q$7:$Q$61,"=C")-COUNTIFS($J$7:$J$61,"&gt;"&amp;(BD8+5),$Q$7:$Q$61,"=C"))</f>
        <v>0</v>
      </c>
      <c r="BG8" s="7">
        <f t="shared" si="5"/>
        <v>0</v>
      </c>
      <c r="BH8" s="7">
        <f t="shared" si="6"/>
        <v>0</v>
      </c>
      <c r="BI8" s="7">
        <f>BF8+BI7</f>
        <v>3</v>
      </c>
      <c r="BJ8" s="7">
        <f t="shared" ref="BJ8:BK23" si="13">BG8+BJ7</f>
        <v>1</v>
      </c>
      <c r="BK8" s="7">
        <f t="shared" si="13"/>
        <v>1</v>
      </c>
      <c r="BL8" s="9">
        <f t="shared" si="7"/>
        <v>2.1739130434782608E-2</v>
      </c>
    </row>
    <row r="9" spans="1:65" s="7" customFormat="1" ht="12.75" customHeight="1">
      <c r="A9" s="17">
        <v>3</v>
      </c>
      <c r="B9" s="36" t="s">
        <v>1221</v>
      </c>
      <c r="C9" s="17"/>
      <c r="D9" s="38" t="s">
        <v>1221</v>
      </c>
      <c r="E9" s="38"/>
      <c r="F9" s="38"/>
      <c r="G9" s="16" t="s">
        <v>2388</v>
      </c>
      <c r="H9" s="16" t="s">
        <v>793</v>
      </c>
      <c r="I9" s="38" t="s">
        <v>794</v>
      </c>
      <c r="J9" s="44">
        <v>1947</v>
      </c>
      <c r="K9" s="18">
        <v>2010</v>
      </c>
      <c r="L9" s="17">
        <v>20</v>
      </c>
      <c r="M9" s="18"/>
      <c r="N9" s="17"/>
      <c r="O9" s="38" t="s">
        <v>1754</v>
      </c>
      <c r="P9" s="17"/>
      <c r="Q9" s="41" t="s">
        <v>2848</v>
      </c>
      <c r="R9" s="17"/>
      <c r="S9" s="38"/>
      <c r="T9" s="17"/>
      <c r="U9" s="17" t="s">
        <v>531</v>
      </c>
      <c r="V9" s="52"/>
      <c r="W9" s="36" t="s">
        <v>1135</v>
      </c>
      <c r="X9" s="19" t="s">
        <v>1803</v>
      </c>
      <c r="Y9" s="19"/>
      <c r="Z9" s="19"/>
      <c r="AA9" s="19"/>
      <c r="AB9" s="19"/>
      <c r="AD9" s="7" t="s">
        <v>3187</v>
      </c>
      <c r="AF9" s="7">
        <f t="shared" si="8"/>
        <v>20</v>
      </c>
      <c r="AG9" s="7">
        <v>1775</v>
      </c>
      <c r="AH9" s="7">
        <f t="shared" si="0"/>
        <v>16</v>
      </c>
      <c r="AI9" s="7">
        <f t="shared" si="1"/>
        <v>5</v>
      </c>
      <c r="AJ9" s="7">
        <f t="shared" si="2"/>
        <v>6</v>
      </c>
      <c r="AK9" s="7">
        <f t="shared" si="3"/>
        <v>5</v>
      </c>
      <c r="AL9" s="7">
        <f>AL8+AI9</f>
        <v>8</v>
      </c>
      <c r="AM9" s="7">
        <f>AM8+AJ9</f>
        <v>15</v>
      </c>
      <c r="AN9" s="7">
        <f>AN8+AK9</f>
        <v>8</v>
      </c>
      <c r="AO9" s="9">
        <f t="shared" ref="AO9:AO32" si="14">AJ9/AH9</f>
        <v>0.375</v>
      </c>
      <c r="AP9" s="7">
        <f>(COUNTIF($M$129:$M$227,"&gt;1770")-COUNTIF($M$129:$M$227,"&gt;1780"))</f>
        <v>0</v>
      </c>
      <c r="AR9" s="7">
        <f t="shared" ref="AR9:AR32" si="15">AR8+AP9</f>
        <v>0</v>
      </c>
      <c r="AT9" s="7">
        <f t="shared" si="9"/>
        <v>12</v>
      </c>
      <c r="AU9" s="9">
        <f t="shared" si="4"/>
        <v>0</v>
      </c>
      <c r="AW9" s="7">
        <f>(COUNTIF($K$129:$K$261,"&gt;1770")-COUNTIF($K$129:$K$261,"&gt;1780"))</f>
        <v>0</v>
      </c>
      <c r="BC9" s="7">
        <f t="shared" si="10"/>
        <v>20</v>
      </c>
      <c r="BD9" s="7">
        <v>1775</v>
      </c>
      <c r="BE9" s="7">
        <f t="shared" si="11"/>
        <v>0</v>
      </c>
      <c r="BF9" s="7">
        <f t="shared" si="12"/>
        <v>0</v>
      </c>
      <c r="BG9" s="7">
        <f t="shared" si="5"/>
        <v>0</v>
      </c>
      <c r="BH9" s="7">
        <f t="shared" si="6"/>
        <v>0</v>
      </c>
      <c r="BI9" s="7">
        <f t="shared" ref="BI9:BI32" si="16">BF9+BI8</f>
        <v>3</v>
      </c>
      <c r="BJ9" s="7">
        <f t="shared" si="13"/>
        <v>1</v>
      </c>
      <c r="BK9" s="7">
        <f t="shared" si="13"/>
        <v>1</v>
      </c>
      <c r="BL9" s="9">
        <f t="shared" si="7"/>
        <v>2.1739130434782608E-2</v>
      </c>
    </row>
    <row r="10" spans="1:65" s="7" customFormat="1" ht="12.75" customHeight="1">
      <c r="A10" s="17">
        <v>4</v>
      </c>
      <c r="B10" s="36" t="s">
        <v>1221</v>
      </c>
      <c r="C10" s="17"/>
      <c r="D10" s="38" t="s">
        <v>1221</v>
      </c>
      <c r="E10" s="38"/>
      <c r="F10" s="38"/>
      <c r="G10" s="16" t="s">
        <v>33</v>
      </c>
      <c r="H10" s="16" t="s">
        <v>120</v>
      </c>
      <c r="I10" s="38" t="s">
        <v>121</v>
      </c>
      <c r="J10" s="44">
        <v>1809</v>
      </c>
      <c r="K10" s="18">
        <v>2010</v>
      </c>
      <c r="L10" s="17">
        <v>9</v>
      </c>
      <c r="M10" s="18"/>
      <c r="N10" s="17"/>
      <c r="O10" s="38" t="s">
        <v>2924</v>
      </c>
      <c r="P10" s="17"/>
      <c r="Q10" s="41" t="s">
        <v>2848</v>
      </c>
      <c r="R10" s="17"/>
      <c r="S10" s="38"/>
      <c r="T10" s="17"/>
      <c r="U10" s="17" t="s">
        <v>532</v>
      </c>
      <c r="V10" s="52"/>
      <c r="W10" s="36" t="s">
        <v>1135</v>
      </c>
      <c r="X10" s="19" t="s">
        <v>1803</v>
      </c>
      <c r="Y10" s="19"/>
      <c r="Z10" s="19"/>
      <c r="AA10" s="19"/>
      <c r="AB10" s="19"/>
      <c r="AD10" s="7" t="s">
        <v>2967</v>
      </c>
      <c r="AF10" s="7">
        <f t="shared" si="8"/>
        <v>30</v>
      </c>
      <c r="AG10" s="7">
        <f>AG9+10</f>
        <v>1785</v>
      </c>
      <c r="AH10" s="7">
        <f t="shared" si="0"/>
        <v>3</v>
      </c>
      <c r="AI10" s="7">
        <f t="shared" si="1"/>
        <v>0</v>
      </c>
      <c r="AJ10" s="7">
        <f t="shared" si="2"/>
        <v>0</v>
      </c>
      <c r="AK10" s="7">
        <f t="shared" si="3"/>
        <v>3</v>
      </c>
      <c r="AL10" s="7">
        <f t="shared" ref="AL10:AL32" si="17">AL9+AI10</f>
        <v>8</v>
      </c>
      <c r="AM10" s="7">
        <f t="shared" ref="AM10:AM32" si="18">AM9+AJ10</f>
        <v>15</v>
      </c>
      <c r="AN10" s="7">
        <f t="shared" ref="AN10:AN32" si="19">AN9+AK10</f>
        <v>11</v>
      </c>
      <c r="AO10" s="9">
        <f t="shared" si="14"/>
        <v>0</v>
      </c>
      <c r="AP10" s="7">
        <f>(COUNTIF($M$129:$M$227,"&gt;1780")-COUNTIF($M$129:$M$227,"&gt;1790"))</f>
        <v>0</v>
      </c>
      <c r="AR10" s="7">
        <f t="shared" si="15"/>
        <v>0</v>
      </c>
      <c r="AT10" s="7">
        <f t="shared" si="9"/>
        <v>15</v>
      </c>
      <c r="AU10" s="9">
        <f t="shared" si="4"/>
        <v>0</v>
      </c>
      <c r="AW10" s="7">
        <f>(COUNTIF($K$129:$K$261,"&gt;1780")-COUNTIF($K$129:$K$261,"&gt;1790"))</f>
        <v>0</v>
      </c>
      <c r="BC10" s="7">
        <f t="shared" si="10"/>
        <v>30</v>
      </c>
      <c r="BD10" s="7">
        <f>BD9+10</f>
        <v>1785</v>
      </c>
      <c r="BE10" s="7">
        <f t="shared" si="11"/>
        <v>0</v>
      </c>
      <c r="BF10" s="7">
        <f t="shared" si="12"/>
        <v>0</v>
      </c>
      <c r="BG10" s="7">
        <f t="shared" si="5"/>
        <v>0</v>
      </c>
      <c r="BH10" s="7">
        <f t="shared" si="6"/>
        <v>0</v>
      </c>
      <c r="BI10" s="7">
        <f t="shared" si="16"/>
        <v>3</v>
      </c>
      <c r="BJ10" s="7">
        <f t="shared" si="13"/>
        <v>1</v>
      </c>
      <c r="BK10" s="7">
        <f t="shared" si="13"/>
        <v>1</v>
      </c>
      <c r="BL10" s="9">
        <f t="shared" si="7"/>
        <v>2.1739130434782608E-2</v>
      </c>
    </row>
    <row r="11" spans="1:65" s="7" customFormat="1" ht="12.75" customHeight="1">
      <c r="A11" s="17">
        <v>5</v>
      </c>
      <c r="B11" s="36" t="s">
        <v>1221</v>
      </c>
      <c r="C11" s="17"/>
      <c r="D11" s="38" t="s">
        <v>1221</v>
      </c>
      <c r="E11" s="38"/>
      <c r="F11" s="38"/>
      <c r="G11" s="16" t="s">
        <v>281</v>
      </c>
      <c r="H11" s="16" t="s">
        <v>282</v>
      </c>
      <c r="I11" s="38" t="s">
        <v>323</v>
      </c>
      <c r="J11" s="44">
        <v>1845</v>
      </c>
      <c r="K11" s="18">
        <v>2010</v>
      </c>
      <c r="L11" s="17" t="s">
        <v>1747</v>
      </c>
      <c r="M11" s="18"/>
      <c r="N11" s="17"/>
      <c r="O11" s="38" t="s">
        <v>1601</v>
      </c>
      <c r="P11" s="17"/>
      <c r="Q11" s="41" t="s">
        <v>2848</v>
      </c>
      <c r="R11" s="17"/>
      <c r="S11" s="38"/>
      <c r="T11" s="17"/>
      <c r="U11" s="17" t="s">
        <v>1602</v>
      </c>
      <c r="V11" s="52"/>
      <c r="W11" s="36" t="s">
        <v>1135</v>
      </c>
      <c r="X11" s="19" t="s">
        <v>1803</v>
      </c>
      <c r="Y11" s="19"/>
      <c r="Z11" s="19"/>
      <c r="AA11" s="19"/>
      <c r="AB11" s="19"/>
      <c r="AF11" s="7">
        <f t="shared" si="8"/>
        <v>40</v>
      </c>
      <c r="AG11" s="7">
        <f>AG10+10</f>
        <v>1795</v>
      </c>
      <c r="AH11" s="7">
        <f t="shared" si="0"/>
        <v>3</v>
      </c>
      <c r="AI11" s="7">
        <f t="shared" si="1"/>
        <v>0</v>
      </c>
      <c r="AJ11" s="7">
        <f t="shared" si="2"/>
        <v>1</v>
      </c>
      <c r="AK11" s="7">
        <f t="shared" si="3"/>
        <v>2</v>
      </c>
      <c r="AL11" s="7">
        <f>AL10+AI11</f>
        <v>8</v>
      </c>
      <c r="AM11" s="7">
        <f>AM10+AJ11</f>
        <v>16</v>
      </c>
      <c r="AN11" s="7">
        <f>AN10+AK11</f>
        <v>13</v>
      </c>
      <c r="AO11" s="9">
        <f t="shared" si="14"/>
        <v>0.33333333333333331</v>
      </c>
      <c r="AP11" s="7">
        <f>(COUNTIF($M$129:$M$227,"&gt;1790")-COUNTIF($M$129:$M$227,"&gt;1800"))</f>
        <v>0</v>
      </c>
      <c r="AR11" s="7">
        <f t="shared" si="15"/>
        <v>0</v>
      </c>
      <c r="AT11" s="7">
        <f t="shared" si="9"/>
        <v>17</v>
      </c>
      <c r="AU11" s="9">
        <f t="shared" si="4"/>
        <v>0</v>
      </c>
      <c r="AW11" s="7">
        <f>(COUNTIF($K$129:$K$261,"&gt;1790")-COUNTIF($K$129:$K$261,"&gt;1800"))</f>
        <v>0</v>
      </c>
      <c r="BC11" s="7">
        <f t="shared" si="10"/>
        <v>40</v>
      </c>
      <c r="BD11" s="7">
        <f>BD10+10</f>
        <v>1795</v>
      </c>
      <c r="BE11" s="7">
        <f t="shared" si="11"/>
        <v>0</v>
      </c>
      <c r="BF11" s="7">
        <f t="shared" si="12"/>
        <v>0</v>
      </c>
      <c r="BG11" s="7">
        <f t="shared" si="5"/>
        <v>0</v>
      </c>
      <c r="BH11" s="7">
        <f t="shared" si="6"/>
        <v>0</v>
      </c>
      <c r="BI11" s="7">
        <f t="shared" si="16"/>
        <v>3</v>
      </c>
      <c r="BJ11" s="7">
        <f t="shared" si="13"/>
        <v>1</v>
      </c>
      <c r="BK11" s="7">
        <f t="shared" si="13"/>
        <v>1</v>
      </c>
      <c r="BL11" s="9">
        <f t="shared" si="7"/>
        <v>2.1739130434782608E-2</v>
      </c>
    </row>
    <row r="12" spans="1:65" s="7" customFormat="1" ht="12.75" customHeight="1">
      <c r="A12" s="17">
        <v>6</v>
      </c>
      <c r="B12" s="36" t="s">
        <v>1221</v>
      </c>
      <c r="C12" s="17"/>
      <c r="D12" s="38" t="s">
        <v>1221</v>
      </c>
      <c r="E12" s="38"/>
      <c r="F12" s="38"/>
      <c r="G12" s="16" t="s">
        <v>142</v>
      </c>
      <c r="H12" s="16" t="s">
        <v>1186</v>
      </c>
      <c r="I12" s="38" t="s">
        <v>792</v>
      </c>
      <c r="J12" s="44">
        <v>1847</v>
      </c>
      <c r="K12" s="18">
        <v>2010</v>
      </c>
      <c r="L12" s="17" t="s">
        <v>1748</v>
      </c>
      <c r="M12" s="18"/>
      <c r="N12" s="17"/>
      <c r="O12" s="38" t="s">
        <v>1072</v>
      </c>
      <c r="P12" s="17"/>
      <c r="Q12" s="41" t="s">
        <v>2848</v>
      </c>
      <c r="R12" s="17"/>
      <c r="S12" s="38"/>
      <c r="T12" s="17"/>
      <c r="U12" s="17" t="s">
        <v>1073</v>
      </c>
      <c r="V12" s="52"/>
      <c r="W12" s="36" t="s">
        <v>1135</v>
      </c>
      <c r="X12" s="19" t="s">
        <v>1803</v>
      </c>
      <c r="Y12" s="19"/>
      <c r="Z12" s="19"/>
      <c r="AA12" s="19"/>
      <c r="AB12" s="19"/>
      <c r="AF12" s="7">
        <f t="shared" si="8"/>
        <v>50</v>
      </c>
      <c r="AG12" s="7">
        <f t="shared" ref="AG12:AG32" si="20">AG11+10</f>
        <v>1805</v>
      </c>
      <c r="AH12" s="7">
        <f t="shared" si="0"/>
        <v>5</v>
      </c>
      <c r="AI12" s="7">
        <f t="shared" si="1"/>
        <v>0</v>
      </c>
      <c r="AJ12" s="7">
        <f t="shared" si="2"/>
        <v>4</v>
      </c>
      <c r="AK12" s="7">
        <f t="shared" si="3"/>
        <v>1</v>
      </c>
      <c r="AL12" s="7">
        <f t="shared" si="17"/>
        <v>8</v>
      </c>
      <c r="AM12" s="7">
        <f t="shared" si="18"/>
        <v>20</v>
      </c>
      <c r="AN12" s="7">
        <f t="shared" si="19"/>
        <v>14</v>
      </c>
      <c r="AO12" s="9">
        <f t="shared" si="14"/>
        <v>0.8</v>
      </c>
      <c r="AP12" s="7">
        <f>(COUNTIF($M$129:$M$227,"&gt;1800")-COUNTIF($M$129:$M$227,"&gt;1810"))</f>
        <v>0</v>
      </c>
      <c r="AR12" s="7">
        <f t="shared" si="15"/>
        <v>0</v>
      </c>
      <c r="AT12" s="7">
        <f t="shared" si="9"/>
        <v>18</v>
      </c>
      <c r="AU12" s="9">
        <f t="shared" si="4"/>
        <v>0</v>
      </c>
      <c r="AW12" s="7">
        <f>(COUNTIF($K$129:$K$261,"&gt;1800")-COUNTIF($K$129:$K$261,"&gt;1810"))</f>
        <v>0</v>
      </c>
      <c r="BC12" s="7">
        <f t="shared" si="10"/>
        <v>50</v>
      </c>
      <c r="BD12" s="7">
        <f t="shared" ref="BD12:BD32" si="21">BD11+10</f>
        <v>1805</v>
      </c>
      <c r="BE12" s="7">
        <f t="shared" si="11"/>
        <v>3</v>
      </c>
      <c r="BF12" s="7">
        <f t="shared" si="12"/>
        <v>2</v>
      </c>
      <c r="BG12" s="7">
        <f t="shared" si="5"/>
        <v>1</v>
      </c>
      <c r="BH12" s="7">
        <f t="shared" si="6"/>
        <v>0</v>
      </c>
      <c r="BI12" s="7">
        <f t="shared" si="16"/>
        <v>5</v>
      </c>
      <c r="BJ12" s="7">
        <f t="shared" si="13"/>
        <v>2</v>
      </c>
      <c r="BK12" s="7">
        <f t="shared" si="13"/>
        <v>1</v>
      </c>
      <c r="BL12" s="9">
        <f t="shared" si="7"/>
        <v>4.3478260869565216E-2</v>
      </c>
      <c r="BM12" s="9">
        <f t="shared" ref="BM12:BM32" si="22">BL12</f>
        <v>4.3478260869565216E-2</v>
      </c>
    </row>
    <row r="13" spans="1:65" s="7" customFormat="1" ht="12.75" customHeight="1">
      <c r="A13" s="17">
        <v>7</v>
      </c>
      <c r="B13" s="36" t="s">
        <v>1221</v>
      </c>
      <c r="C13" s="17"/>
      <c r="D13" s="38" t="s">
        <v>1221</v>
      </c>
      <c r="E13" s="38"/>
      <c r="F13" s="38"/>
      <c r="G13" s="16" t="s">
        <v>1222</v>
      </c>
      <c r="H13" s="16" t="s">
        <v>1272</v>
      </c>
      <c r="I13" s="38" t="s">
        <v>448</v>
      </c>
      <c r="J13" s="44">
        <v>1753</v>
      </c>
      <c r="K13" s="18">
        <v>2010</v>
      </c>
      <c r="L13" s="17">
        <v>11</v>
      </c>
      <c r="M13" s="18"/>
      <c r="N13" s="17"/>
      <c r="O13" s="38" t="s">
        <v>1101</v>
      </c>
      <c r="P13" s="17"/>
      <c r="Q13" s="41" t="s">
        <v>2924</v>
      </c>
      <c r="R13" s="17"/>
      <c r="S13" s="38"/>
      <c r="T13" s="17"/>
      <c r="U13" s="17"/>
      <c r="V13" s="52"/>
      <c r="W13" s="36" t="s">
        <v>1135</v>
      </c>
      <c r="X13" s="19" t="s">
        <v>1803</v>
      </c>
      <c r="Y13" s="19"/>
      <c r="Z13" s="19"/>
      <c r="AA13" s="19"/>
      <c r="AB13" s="19"/>
      <c r="AF13" s="7">
        <f t="shared" si="8"/>
        <v>60</v>
      </c>
      <c r="AG13" s="7">
        <f t="shared" si="20"/>
        <v>1815</v>
      </c>
      <c r="AH13" s="7">
        <f t="shared" si="0"/>
        <v>3</v>
      </c>
      <c r="AI13" s="7">
        <f t="shared" si="1"/>
        <v>1</v>
      </c>
      <c r="AJ13" s="7">
        <f t="shared" si="2"/>
        <v>1</v>
      </c>
      <c r="AK13" s="7">
        <f t="shared" si="3"/>
        <v>1</v>
      </c>
      <c r="AL13" s="7">
        <f t="shared" si="17"/>
        <v>9</v>
      </c>
      <c r="AM13" s="7">
        <f t="shared" si="18"/>
        <v>21</v>
      </c>
      <c r="AN13" s="7">
        <f t="shared" si="19"/>
        <v>15</v>
      </c>
      <c r="AO13" s="9">
        <f t="shared" si="14"/>
        <v>0.33333333333333331</v>
      </c>
      <c r="AP13" s="7">
        <f>(COUNTIF($M$129:$M$227,"&gt;1810")-COUNTIF($M$129:$M$227,"&gt;1820"))</f>
        <v>0</v>
      </c>
      <c r="AR13" s="7">
        <f t="shared" si="15"/>
        <v>0</v>
      </c>
      <c r="AT13" s="7">
        <f t="shared" si="9"/>
        <v>19</v>
      </c>
      <c r="AU13" s="9">
        <f t="shared" si="4"/>
        <v>0</v>
      </c>
      <c r="AW13" s="7">
        <f>(COUNTIF($K$129:$K$261,"&gt;1810")-COUNTIF($K$129:$K$261,"&gt;1820"))</f>
        <v>0</v>
      </c>
      <c r="BC13" s="7">
        <f t="shared" si="10"/>
        <v>60</v>
      </c>
      <c r="BD13" s="7">
        <f t="shared" si="21"/>
        <v>1815</v>
      </c>
      <c r="BE13" s="7">
        <f t="shared" si="11"/>
        <v>2</v>
      </c>
      <c r="BF13" s="7">
        <f t="shared" si="12"/>
        <v>0</v>
      </c>
      <c r="BG13" s="7">
        <f t="shared" si="5"/>
        <v>0</v>
      </c>
      <c r="BH13" s="7">
        <f t="shared" si="6"/>
        <v>2</v>
      </c>
      <c r="BI13" s="7">
        <f t="shared" si="16"/>
        <v>5</v>
      </c>
      <c r="BJ13" s="7">
        <f t="shared" si="13"/>
        <v>2</v>
      </c>
      <c r="BK13" s="7">
        <f t="shared" si="13"/>
        <v>3</v>
      </c>
      <c r="BL13" s="9">
        <f t="shared" si="7"/>
        <v>4.3478260869565216E-2</v>
      </c>
      <c r="BM13" s="9">
        <f t="shared" si="22"/>
        <v>4.3478260869565216E-2</v>
      </c>
    </row>
    <row r="14" spans="1:65" s="7" customFormat="1" ht="12.75" customHeight="1">
      <c r="A14" s="17">
        <v>8</v>
      </c>
      <c r="B14" s="36" t="s">
        <v>1221</v>
      </c>
      <c r="C14" s="17"/>
      <c r="D14" s="38" t="s">
        <v>1221</v>
      </c>
      <c r="E14" s="38"/>
      <c r="F14" s="38"/>
      <c r="G14" s="16" t="s">
        <v>1222</v>
      </c>
      <c r="H14" s="16" t="s">
        <v>1223</v>
      </c>
      <c r="I14" s="38" t="s">
        <v>1224</v>
      </c>
      <c r="J14" s="44">
        <v>1803</v>
      </c>
      <c r="K14" s="18">
        <v>2010</v>
      </c>
      <c r="L14" s="17" t="s">
        <v>1103</v>
      </c>
      <c r="M14" s="18"/>
      <c r="N14" s="17"/>
      <c r="O14" s="38" t="s">
        <v>1102</v>
      </c>
      <c r="P14" s="17"/>
      <c r="Q14" s="41" t="s">
        <v>2848</v>
      </c>
      <c r="R14" s="17"/>
      <c r="S14" s="38"/>
      <c r="T14" s="17"/>
      <c r="U14" s="17" t="s">
        <v>58</v>
      </c>
      <c r="V14" s="52"/>
      <c r="W14" s="36" t="s">
        <v>1135</v>
      </c>
      <c r="X14" s="19" t="s">
        <v>1803</v>
      </c>
      <c r="Y14" s="19"/>
      <c r="Z14" s="19"/>
      <c r="AA14" s="19"/>
      <c r="AB14" s="19"/>
      <c r="AD14" s="7" t="s">
        <v>2668</v>
      </c>
      <c r="AF14" s="7">
        <f t="shared" si="8"/>
        <v>70</v>
      </c>
      <c r="AG14" s="7">
        <f t="shared" si="20"/>
        <v>1825</v>
      </c>
      <c r="AH14" s="7">
        <f t="shared" si="0"/>
        <v>7</v>
      </c>
      <c r="AI14" s="7">
        <f t="shared" si="1"/>
        <v>0</v>
      </c>
      <c r="AJ14" s="7">
        <f t="shared" si="2"/>
        <v>2</v>
      </c>
      <c r="AK14" s="7">
        <f t="shared" si="3"/>
        <v>5</v>
      </c>
      <c r="AL14" s="7">
        <f t="shared" si="17"/>
        <v>9</v>
      </c>
      <c r="AM14" s="7">
        <f t="shared" si="18"/>
        <v>23</v>
      </c>
      <c r="AN14" s="7">
        <f t="shared" si="19"/>
        <v>20</v>
      </c>
      <c r="AO14" s="9">
        <f t="shared" si="14"/>
        <v>0.2857142857142857</v>
      </c>
      <c r="AP14" s="7">
        <f>(COUNTIF($M$129:$M$227,"&gt;1820")-COUNTIF($M$129:$M$227,"&gt;1830"))</f>
        <v>0</v>
      </c>
      <c r="AR14" s="7">
        <f t="shared" si="15"/>
        <v>0</v>
      </c>
      <c r="AT14" s="7">
        <f t="shared" si="9"/>
        <v>24</v>
      </c>
      <c r="AU14" s="9">
        <f t="shared" si="4"/>
        <v>0</v>
      </c>
      <c r="AW14" s="7">
        <f>(COUNTIF($K$129:$K$261,"&gt;1820")-COUNTIF($K$129:$K$261,"&gt;1830"))</f>
        <v>0</v>
      </c>
      <c r="BC14" s="7">
        <f t="shared" si="10"/>
        <v>70</v>
      </c>
      <c r="BD14" s="7">
        <f t="shared" si="21"/>
        <v>1825</v>
      </c>
      <c r="BE14" s="7">
        <f t="shared" si="11"/>
        <v>2</v>
      </c>
      <c r="BF14" s="7">
        <f t="shared" si="12"/>
        <v>1</v>
      </c>
      <c r="BG14" s="7">
        <f t="shared" si="5"/>
        <v>1</v>
      </c>
      <c r="BH14" s="7">
        <f t="shared" si="6"/>
        <v>0</v>
      </c>
      <c r="BI14" s="7">
        <f t="shared" si="16"/>
        <v>6</v>
      </c>
      <c r="BJ14" s="7">
        <f t="shared" si="13"/>
        <v>3</v>
      </c>
      <c r="BK14" s="7">
        <f t="shared" si="13"/>
        <v>3</v>
      </c>
      <c r="BL14" s="9">
        <f t="shared" si="7"/>
        <v>6.5217391304347824E-2</v>
      </c>
      <c r="BM14" s="9">
        <f t="shared" si="22"/>
        <v>6.5217391304347824E-2</v>
      </c>
    </row>
    <row r="15" spans="1:65" s="7" customFormat="1" ht="12.75" customHeight="1">
      <c r="A15" s="17">
        <v>9</v>
      </c>
      <c r="B15" s="36" t="s">
        <v>1221</v>
      </c>
      <c r="C15" s="17"/>
      <c r="D15" s="38" t="s">
        <v>1221</v>
      </c>
      <c r="E15" s="38"/>
      <c r="F15" s="38"/>
      <c r="G15" s="16" t="s">
        <v>1222</v>
      </c>
      <c r="H15" s="16" t="s">
        <v>447</v>
      </c>
      <c r="I15" s="38" t="s">
        <v>448</v>
      </c>
      <c r="J15" s="44">
        <v>1753</v>
      </c>
      <c r="K15" s="18">
        <v>2010</v>
      </c>
      <c r="L15" s="17" t="s">
        <v>360</v>
      </c>
      <c r="M15" s="18"/>
      <c r="N15" s="17"/>
      <c r="O15" s="38" t="s">
        <v>1102</v>
      </c>
      <c r="P15" s="17"/>
      <c r="Q15" s="41" t="s">
        <v>2848</v>
      </c>
      <c r="R15" s="17"/>
      <c r="S15" s="38"/>
      <c r="T15" s="17"/>
      <c r="U15" s="17" t="s">
        <v>361</v>
      </c>
      <c r="V15" s="52"/>
      <c r="W15" s="36" t="s">
        <v>1135</v>
      </c>
      <c r="X15" s="19" t="s">
        <v>1803</v>
      </c>
      <c r="Y15" s="19"/>
      <c r="Z15" s="19"/>
      <c r="AA15" s="19"/>
      <c r="AB15" s="19"/>
      <c r="AF15" s="7">
        <f t="shared" si="8"/>
        <v>80</v>
      </c>
      <c r="AG15" s="7">
        <f t="shared" si="20"/>
        <v>1835</v>
      </c>
      <c r="AH15" s="7">
        <f t="shared" si="0"/>
        <v>28</v>
      </c>
      <c r="AI15" s="7">
        <f t="shared" si="1"/>
        <v>5</v>
      </c>
      <c r="AJ15" s="7">
        <f t="shared" si="2"/>
        <v>2</v>
      </c>
      <c r="AK15" s="7">
        <f t="shared" si="3"/>
        <v>21</v>
      </c>
      <c r="AL15" s="7">
        <f t="shared" si="17"/>
        <v>14</v>
      </c>
      <c r="AM15" s="7">
        <f t="shared" si="18"/>
        <v>25</v>
      </c>
      <c r="AN15" s="7">
        <f t="shared" si="19"/>
        <v>41</v>
      </c>
      <c r="AO15" s="9">
        <f t="shared" si="14"/>
        <v>7.1428571428571425E-2</v>
      </c>
      <c r="AP15" s="7">
        <f>(COUNTIF($M$129:$M$227,"&gt;1830")-COUNTIF($M$129:$M$227,"&gt;1840"))</f>
        <v>0</v>
      </c>
      <c r="AR15" s="7">
        <f t="shared" si="15"/>
        <v>0</v>
      </c>
      <c r="AT15" s="7">
        <f t="shared" si="9"/>
        <v>45</v>
      </c>
      <c r="AU15" s="9">
        <f t="shared" si="4"/>
        <v>0</v>
      </c>
      <c r="AW15" s="7">
        <f>(COUNTIF($K$129:$K$261,"&gt;1830")-COUNTIF($K$129:$K$261,"&gt;1840"))</f>
        <v>0</v>
      </c>
      <c r="BC15" s="7">
        <f t="shared" si="10"/>
        <v>80</v>
      </c>
      <c r="BD15" s="7">
        <f t="shared" si="21"/>
        <v>1835</v>
      </c>
      <c r="BE15" s="7">
        <f t="shared" si="11"/>
        <v>2</v>
      </c>
      <c r="BF15" s="7">
        <f t="shared" si="12"/>
        <v>1</v>
      </c>
      <c r="BG15" s="7">
        <f t="shared" si="5"/>
        <v>0</v>
      </c>
      <c r="BH15" s="7">
        <f t="shared" si="6"/>
        <v>1</v>
      </c>
      <c r="BI15" s="7">
        <f t="shared" si="16"/>
        <v>7</v>
      </c>
      <c r="BJ15" s="7">
        <f t="shared" si="13"/>
        <v>3</v>
      </c>
      <c r="BK15" s="7">
        <f t="shared" si="13"/>
        <v>4</v>
      </c>
      <c r="BL15" s="9">
        <f t="shared" si="7"/>
        <v>6.5217391304347824E-2</v>
      </c>
      <c r="BM15" s="9">
        <f t="shared" si="22"/>
        <v>6.5217391304347824E-2</v>
      </c>
    </row>
    <row r="16" spans="1:65" s="7" customFormat="1" ht="12.75" customHeight="1">
      <c r="A16" s="17">
        <v>10</v>
      </c>
      <c r="B16" s="36" t="s">
        <v>1221</v>
      </c>
      <c r="C16" s="17"/>
      <c r="D16" s="38" t="s">
        <v>1221</v>
      </c>
      <c r="E16" s="38"/>
      <c r="F16" s="38"/>
      <c r="G16" s="16" t="s">
        <v>1222</v>
      </c>
      <c r="H16" s="16" t="s">
        <v>2387</v>
      </c>
      <c r="I16" s="38" t="s">
        <v>448</v>
      </c>
      <c r="J16" s="44">
        <v>1753</v>
      </c>
      <c r="K16" s="18">
        <v>2010</v>
      </c>
      <c r="L16" s="17" t="s">
        <v>1749</v>
      </c>
      <c r="M16" s="18"/>
      <c r="N16" s="17"/>
      <c r="O16" s="38" t="s">
        <v>362</v>
      </c>
      <c r="P16" s="17"/>
      <c r="Q16" s="41" t="s">
        <v>3119</v>
      </c>
      <c r="R16" s="17"/>
      <c r="S16" s="38"/>
      <c r="T16" s="17"/>
      <c r="U16" s="17" t="s">
        <v>1107</v>
      </c>
      <c r="V16" s="52"/>
      <c r="W16" s="36" t="s">
        <v>1135</v>
      </c>
      <c r="X16" s="19" t="s">
        <v>1803</v>
      </c>
      <c r="Y16" s="19"/>
      <c r="Z16" s="19"/>
      <c r="AA16" s="19"/>
      <c r="AB16" s="19"/>
      <c r="AF16" s="7">
        <f t="shared" si="8"/>
        <v>90</v>
      </c>
      <c r="AG16" s="7">
        <f t="shared" si="20"/>
        <v>1845</v>
      </c>
      <c r="AH16" s="7">
        <f t="shared" si="0"/>
        <v>31</v>
      </c>
      <c r="AI16" s="7">
        <f t="shared" si="1"/>
        <v>7</v>
      </c>
      <c r="AJ16" s="7">
        <f t="shared" si="2"/>
        <v>10</v>
      </c>
      <c r="AK16" s="7">
        <f t="shared" si="3"/>
        <v>14</v>
      </c>
      <c r="AL16" s="7">
        <f t="shared" si="17"/>
        <v>21</v>
      </c>
      <c r="AM16" s="7">
        <f t="shared" si="18"/>
        <v>35</v>
      </c>
      <c r="AN16" s="7">
        <f t="shared" si="19"/>
        <v>55</v>
      </c>
      <c r="AO16" s="9">
        <f t="shared" si="14"/>
        <v>0.32258064516129031</v>
      </c>
      <c r="AP16" s="7">
        <f>(COUNTIF($M$129:$M$227,"&gt;1840")-COUNTIF($M$129:$M$227,"&gt;1850"))</f>
        <v>0</v>
      </c>
      <c r="AR16" s="7">
        <f t="shared" si="15"/>
        <v>0</v>
      </c>
      <c r="AT16" s="7">
        <f t="shared" si="9"/>
        <v>59</v>
      </c>
      <c r="AU16" s="9">
        <f t="shared" si="4"/>
        <v>0</v>
      </c>
      <c r="AW16" s="7">
        <f>(COUNTIF($K$129:$K$261,"&gt;1840")-COUNTIF($K$129:$K$261,"&gt;1850"))</f>
        <v>0</v>
      </c>
      <c r="BC16" s="7">
        <f t="shared" si="10"/>
        <v>90</v>
      </c>
      <c r="BD16" s="7">
        <f t="shared" si="21"/>
        <v>1845</v>
      </c>
      <c r="BE16" s="7">
        <f t="shared" si="11"/>
        <v>5</v>
      </c>
      <c r="BF16" s="7">
        <f t="shared" si="12"/>
        <v>4</v>
      </c>
      <c r="BG16" s="7">
        <f t="shared" si="5"/>
        <v>0</v>
      </c>
      <c r="BH16" s="7">
        <f t="shared" si="6"/>
        <v>1</v>
      </c>
      <c r="BI16" s="7">
        <f t="shared" si="16"/>
        <v>11</v>
      </c>
      <c r="BJ16" s="7">
        <f t="shared" si="13"/>
        <v>3</v>
      </c>
      <c r="BK16" s="7">
        <f t="shared" si="13"/>
        <v>5</v>
      </c>
      <c r="BL16" s="9">
        <f t="shared" si="7"/>
        <v>6.5217391304347824E-2</v>
      </c>
      <c r="BM16" s="9">
        <f t="shared" si="22"/>
        <v>6.5217391304347824E-2</v>
      </c>
    </row>
    <row r="17" spans="1:65" s="7" customFormat="1" ht="12.75" customHeight="1">
      <c r="A17" s="17">
        <v>11</v>
      </c>
      <c r="B17" s="36" t="s">
        <v>1221</v>
      </c>
      <c r="C17" s="17"/>
      <c r="D17" s="38" t="s">
        <v>1221</v>
      </c>
      <c r="E17" s="38"/>
      <c r="F17" s="38"/>
      <c r="G17" s="16" t="s">
        <v>1222</v>
      </c>
      <c r="H17" s="16" t="s">
        <v>1240</v>
      </c>
      <c r="I17" s="38" t="s">
        <v>1241</v>
      </c>
      <c r="J17" s="44">
        <v>1897</v>
      </c>
      <c r="K17" s="18">
        <v>2010</v>
      </c>
      <c r="L17" s="17" t="s">
        <v>1751</v>
      </c>
      <c r="M17" s="18"/>
      <c r="N17" s="17"/>
      <c r="O17" s="38" t="s">
        <v>877</v>
      </c>
      <c r="P17" s="17"/>
      <c r="Q17" s="41" t="s">
        <v>2924</v>
      </c>
      <c r="R17" s="17"/>
      <c r="S17" s="38"/>
      <c r="T17" s="17"/>
      <c r="U17" s="17" t="s">
        <v>1108</v>
      </c>
      <c r="V17" s="52"/>
      <c r="W17" s="36" t="s">
        <v>1135</v>
      </c>
      <c r="X17" s="19" t="s">
        <v>1803</v>
      </c>
      <c r="Y17" s="19"/>
      <c r="Z17" s="19"/>
      <c r="AA17" s="19"/>
      <c r="AB17" s="19"/>
      <c r="AF17" s="7">
        <f t="shared" si="8"/>
        <v>100</v>
      </c>
      <c r="AG17" s="7">
        <f t="shared" si="20"/>
        <v>1855</v>
      </c>
      <c r="AH17" s="7">
        <f t="shared" si="0"/>
        <v>62</v>
      </c>
      <c r="AI17" s="7">
        <f t="shared" si="1"/>
        <v>7</v>
      </c>
      <c r="AJ17" s="7">
        <f t="shared" si="2"/>
        <v>9</v>
      </c>
      <c r="AK17" s="7">
        <f t="shared" si="3"/>
        <v>46</v>
      </c>
      <c r="AL17" s="7">
        <f t="shared" si="17"/>
        <v>28</v>
      </c>
      <c r="AM17" s="7">
        <f t="shared" si="18"/>
        <v>44</v>
      </c>
      <c r="AN17" s="7">
        <f t="shared" si="19"/>
        <v>101</v>
      </c>
      <c r="AO17" s="9">
        <f t="shared" si="14"/>
        <v>0.14516129032258066</v>
      </c>
      <c r="AP17" s="7">
        <f>(COUNTIF($M$129:$M$227,"&gt;1850")-COUNTIF($M$129:$M$227,"&gt;1860"))</f>
        <v>0</v>
      </c>
      <c r="AR17" s="7">
        <f t="shared" si="15"/>
        <v>0</v>
      </c>
      <c r="AT17" s="7">
        <f t="shared" si="9"/>
        <v>105</v>
      </c>
      <c r="AU17" s="9">
        <f t="shared" si="4"/>
        <v>0</v>
      </c>
      <c r="AW17" s="7">
        <f>(COUNTIF($K$129:$K$261,"&gt;1850")-COUNTIF($K$129:$K$261,"&gt;1860"))</f>
        <v>0</v>
      </c>
      <c r="BC17" s="7">
        <f t="shared" si="10"/>
        <v>100</v>
      </c>
      <c r="BD17" s="7">
        <f t="shared" si="21"/>
        <v>1855</v>
      </c>
      <c r="BE17" s="7">
        <f t="shared" si="11"/>
        <v>0</v>
      </c>
      <c r="BF17" s="7">
        <f t="shared" si="12"/>
        <v>0</v>
      </c>
      <c r="BG17" s="7">
        <f t="shared" si="5"/>
        <v>0</v>
      </c>
      <c r="BH17" s="7">
        <f t="shared" si="6"/>
        <v>0</v>
      </c>
      <c r="BI17" s="7">
        <f t="shared" si="16"/>
        <v>11</v>
      </c>
      <c r="BJ17" s="7">
        <f t="shared" si="13"/>
        <v>3</v>
      </c>
      <c r="BK17" s="7">
        <f t="shared" si="13"/>
        <v>5</v>
      </c>
      <c r="BL17" s="9">
        <f t="shared" si="7"/>
        <v>6.5217391304347824E-2</v>
      </c>
      <c r="BM17" s="9">
        <f t="shared" si="22"/>
        <v>6.5217391304347824E-2</v>
      </c>
    </row>
    <row r="18" spans="1:65" s="7" customFormat="1" ht="12.75" customHeight="1">
      <c r="A18" s="17">
        <v>12</v>
      </c>
      <c r="B18" s="36" t="s">
        <v>1221</v>
      </c>
      <c r="C18" s="17"/>
      <c r="D18" s="38" t="s">
        <v>1221</v>
      </c>
      <c r="E18" s="38"/>
      <c r="F18" s="38"/>
      <c r="G18" s="16" t="s">
        <v>1222</v>
      </c>
      <c r="H18" s="16" t="s">
        <v>991</v>
      </c>
      <c r="I18" s="38" t="s">
        <v>867</v>
      </c>
      <c r="J18" s="44">
        <v>2003</v>
      </c>
      <c r="K18" s="18">
        <v>2010</v>
      </c>
      <c r="L18" s="17">
        <v>6</v>
      </c>
      <c r="M18" s="18"/>
      <c r="N18" s="17"/>
      <c r="O18" s="38" t="s">
        <v>1076</v>
      </c>
      <c r="P18" s="17"/>
      <c r="Q18" s="41" t="s">
        <v>2848</v>
      </c>
      <c r="R18" s="17"/>
      <c r="S18" s="38"/>
      <c r="T18" s="17"/>
      <c r="U18" s="17" t="s">
        <v>428</v>
      </c>
      <c r="V18" s="52"/>
      <c r="W18" s="36" t="s">
        <v>1135</v>
      </c>
      <c r="X18" s="19" t="s">
        <v>1803</v>
      </c>
      <c r="Y18" s="19"/>
      <c r="Z18" s="19"/>
      <c r="AA18" s="19"/>
      <c r="AB18" s="19"/>
      <c r="AD18" s="80">
        <v>1E-4</v>
      </c>
      <c r="AE18" s="7">
        <v>1875</v>
      </c>
      <c r="AF18" s="7">
        <f t="shared" si="8"/>
        <v>110</v>
      </c>
      <c r="AG18" s="7">
        <f t="shared" si="20"/>
        <v>1865</v>
      </c>
      <c r="AH18" s="7">
        <f t="shared" si="0"/>
        <v>46</v>
      </c>
      <c r="AI18" s="7">
        <f t="shared" si="1"/>
        <v>8</v>
      </c>
      <c r="AJ18" s="7">
        <f t="shared" si="2"/>
        <v>10</v>
      </c>
      <c r="AK18" s="7">
        <f t="shared" si="3"/>
        <v>28</v>
      </c>
      <c r="AL18" s="7">
        <f t="shared" si="17"/>
        <v>36</v>
      </c>
      <c r="AM18" s="7">
        <f t="shared" si="18"/>
        <v>54</v>
      </c>
      <c r="AN18" s="7">
        <f t="shared" si="19"/>
        <v>129</v>
      </c>
      <c r="AO18" s="9">
        <f t="shared" si="14"/>
        <v>0.21739130434782608</v>
      </c>
      <c r="AP18" s="7">
        <f>(COUNTIF($M$129:$M$227,"&gt;1860")-COUNTIF($M$129:$M$227,"&gt;1870"))</f>
        <v>0</v>
      </c>
      <c r="AR18" s="7">
        <f t="shared" si="15"/>
        <v>0</v>
      </c>
      <c r="AS18" s="7">
        <f>AR18</f>
        <v>0</v>
      </c>
      <c r="AT18" s="7">
        <f t="shared" si="9"/>
        <v>133</v>
      </c>
      <c r="AU18" s="9">
        <f t="shared" si="4"/>
        <v>0</v>
      </c>
      <c r="AW18" s="7">
        <f>(COUNTIF($K$129:$K$261,"&gt;1860")-COUNTIF($K$129:$K$261,"&gt;1870"))</f>
        <v>0</v>
      </c>
      <c r="BC18" s="7">
        <f t="shared" si="10"/>
        <v>110</v>
      </c>
      <c r="BD18" s="7">
        <f t="shared" si="21"/>
        <v>1865</v>
      </c>
      <c r="BE18" s="7">
        <f t="shared" si="11"/>
        <v>0</v>
      </c>
      <c r="BF18" s="7">
        <f t="shared" si="12"/>
        <v>0</v>
      </c>
      <c r="BG18" s="7">
        <f t="shared" si="5"/>
        <v>0</v>
      </c>
      <c r="BH18" s="7">
        <f t="shared" si="6"/>
        <v>0</v>
      </c>
      <c r="BI18" s="7">
        <f t="shared" si="16"/>
        <v>11</v>
      </c>
      <c r="BJ18" s="7">
        <f t="shared" si="13"/>
        <v>3</v>
      </c>
      <c r="BK18" s="7">
        <f t="shared" si="13"/>
        <v>5</v>
      </c>
      <c r="BL18" s="9">
        <f t="shared" si="7"/>
        <v>6.5217391304347824E-2</v>
      </c>
      <c r="BM18" s="9">
        <f t="shared" si="22"/>
        <v>6.5217391304347824E-2</v>
      </c>
    </row>
    <row r="19" spans="1:65" s="7" customFormat="1" ht="12.75" customHeight="1">
      <c r="A19" s="17">
        <v>13</v>
      </c>
      <c r="B19" s="36" t="s">
        <v>1221</v>
      </c>
      <c r="C19" s="17"/>
      <c r="D19" s="38" t="s">
        <v>1221</v>
      </c>
      <c r="E19" s="38"/>
      <c r="F19" s="38"/>
      <c r="G19" s="16" t="s">
        <v>1222</v>
      </c>
      <c r="H19" s="16" t="s">
        <v>871</v>
      </c>
      <c r="I19" s="38" t="s">
        <v>872</v>
      </c>
      <c r="J19" s="44">
        <v>1823</v>
      </c>
      <c r="K19" s="18">
        <v>2010</v>
      </c>
      <c r="L19" s="17" t="s">
        <v>1748</v>
      </c>
      <c r="M19" s="18"/>
      <c r="N19" s="17"/>
      <c r="O19" s="38" t="s">
        <v>429</v>
      </c>
      <c r="P19" s="17"/>
      <c r="Q19" s="41" t="s">
        <v>2848</v>
      </c>
      <c r="R19" s="17"/>
      <c r="S19" s="38"/>
      <c r="T19" s="17"/>
      <c r="U19" s="17" t="s">
        <v>430</v>
      </c>
      <c r="V19" s="52"/>
      <c r="W19" s="36" t="s">
        <v>1135</v>
      </c>
      <c r="X19" s="19" t="s">
        <v>1803</v>
      </c>
      <c r="Y19" s="19"/>
      <c r="Z19" s="19"/>
      <c r="AA19" s="19"/>
      <c r="AB19" s="19"/>
      <c r="AD19" s="80">
        <f>AD18+10</f>
        <v>10.0001</v>
      </c>
      <c r="AE19" s="7">
        <v>1885</v>
      </c>
      <c r="AF19" s="7">
        <f t="shared" si="8"/>
        <v>120</v>
      </c>
      <c r="AG19" s="7">
        <f t="shared" si="20"/>
        <v>1875</v>
      </c>
      <c r="AH19" s="7">
        <f t="shared" si="0"/>
        <v>13</v>
      </c>
      <c r="AI19" s="7">
        <f t="shared" si="1"/>
        <v>0</v>
      </c>
      <c r="AJ19" s="7">
        <f t="shared" si="2"/>
        <v>6</v>
      </c>
      <c r="AK19" s="7">
        <f t="shared" si="3"/>
        <v>7</v>
      </c>
      <c r="AL19" s="7">
        <f t="shared" si="17"/>
        <v>36</v>
      </c>
      <c r="AM19" s="7">
        <f t="shared" si="18"/>
        <v>60</v>
      </c>
      <c r="AN19" s="7">
        <f t="shared" si="19"/>
        <v>136</v>
      </c>
      <c r="AO19" s="9">
        <f t="shared" si="14"/>
        <v>0.46153846153846156</v>
      </c>
      <c r="AP19" s="7">
        <f>(COUNTIF($M$129:$M$227,"&gt;1870")-COUNTIF($M$129:$M$227,"&gt;1880"))</f>
        <v>0</v>
      </c>
      <c r="AR19" s="7">
        <f t="shared" si="15"/>
        <v>0</v>
      </c>
      <c r="AS19" s="7">
        <f t="shared" ref="AS19:AS32" si="23">AR19</f>
        <v>0</v>
      </c>
      <c r="AT19" s="7">
        <f t="shared" si="9"/>
        <v>140</v>
      </c>
      <c r="AU19" s="9">
        <f t="shared" si="4"/>
        <v>0</v>
      </c>
      <c r="AW19" s="7">
        <f>(COUNTIF($K$129:$K$261,"&gt;1870")-COUNTIF($K$129:$K$261,"&gt;1880"))</f>
        <v>0</v>
      </c>
      <c r="BC19" s="7">
        <f t="shared" si="10"/>
        <v>120</v>
      </c>
      <c r="BD19" s="7">
        <f t="shared" si="21"/>
        <v>1875</v>
      </c>
      <c r="BE19" s="7">
        <f t="shared" si="11"/>
        <v>3</v>
      </c>
      <c r="BF19" s="7">
        <f t="shared" si="12"/>
        <v>0</v>
      </c>
      <c r="BG19" s="7">
        <f t="shared" si="5"/>
        <v>0</v>
      </c>
      <c r="BH19" s="7">
        <f t="shared" si="6"/>
        <v>3</v>
      </c>
      <c r="BI19" s="7">
        <f t="shared" si="16"/>
        <v>11</v>
      </c>
      <c r="BJ19" s="7">
        <f t="shared" si="13"/>
        <v>3</v>
      </c>
      <c r="BK19" s="7">
        <f t="shared" si="13"/>
        <v>8</v>
      </c>
      <c r="BL19" s="9">
        <f t="shared" si="7"/>
        <v>6.5217391304347824E-2</v>
      </c>
      <c r="BM19" s="9">
        <f t="shared" si="22"/>
        <v>6.5217391304347824E-2</v>
      </c>
    </row>
    <row r="20" spans="1:65" s="7" customFormat="1" ht="12.75" customHeight="1">
      <c r="A20" s="17">
        <v>14</v>
      </c>
      <c r="B20" s="36" t="s">
        <v>544</v>
      </c>
      <c r="C20" s="17"/>
      <c r="D20" s="38" t="s">
        <v>1217</v>
      </c>
      <c r="E20" s="38"/>
      <c r="F20" s="38"/>
      <c r="G20" s="16" t="s">
        <v>1225</v>
      </c>
      <c r="H20" s="16" t="s">
        <v>1589</v>
      </c>
      <c r="I20" s="38" t="s">
        <v>448</v>
      </c>
      <c r="J20" s="44">
        <v>1753</v>
      </c>
      <c r="K20" s="18">
        <v>2010</v>
      </c>
      <c r="L20" s="17">
        <v>7</v>
      </c>
      <c r="M20" s="18"/>
      <c r="N20" s="17"/>
      <c r="O20" s="38" t="s">
        <v>1754</v>
      </c>
      <c r="P20" s="17"/>
      <c r="Q20" s="41" t="s">
        <v>2848</v>
      </c>
      <c r="R20" s="17"/>
      <c r="S20" s="38"/>
      <c r="T20" s="17"/>
      <c r="U20" s="17" t="s">
        <v>1075</v>
      </c>
      <c r="V20" s="52"/>
      <c r="W20" s="36" t="s">
        <v>1135</v>
      </c>
      <c r="X20" s="19" t="s">
        <v>1803</v>
      </c>
      <c r="Y20" s="19"/>
      <c r="Z20" s="19"/>
      <c r="AA20" s="19"/>
      <c r="AB20" s="19"/>
      <c r="AD20" s="80">
        <f t="shared" ref="AD20:AD32" si="24">AD19+10</f>
        <v>20.0001</v>
      </c>
      <c r="AE20" s="7">
        <v>1895</v>
      </c>
      <c r="AF20" s="7">
        <f t="shared" si="8"/>
        <v>130</v>
      </c>
      <c r="AG20" s="7">
        <f t="shared" si="20"/>
        <v>1885</v>
      </c>
      <c r="AH20" s="7">
        <f t="shared" si="0"/>
        <v>14</v>
      </c>
      <c r="AI20" s="7">
        <f t="shared" si="1"/>
        <v>1</v>
      </c>
      <c r="AJ20" s="7">
        <f t="shared" si="2"/>
        <v>7</v>
      </c>
      <c r="AK20" s="7">
        <f t="shared" si="3"/>
        <v>6</v>
      </c>
      <c r="AL20" s="7">
        <f t="shared" si="17"/>
        <v>37</v>
      </c>
      <c r="AM20" s="7">
        <f t="shared" si="18"/>
        <v>67</v>
      </c>
      <c r="AN20" s="7">
        <f t="shared" si="19"/>
        <v>142</v>
      </c>
      <c r="AO20" s="9">
        <f t="shared" si="14"/>
        <v>0.5</v>
      </c>
      <c r="AP20" s="7">
        <f>(COUNTIF($M$129:$M$227,"&gt;1880")-COUNTIF($M$129:$M$227,"&gt;1890"))</f>
        <v>0</v>
      </c>
      <c r="AR20" s="7">
        <f t="shared" si="15"/>
        <v>0</v>
      </c>
      <c r="AS20" s="7">
        <f t="shared" si="23"/>
        <v>0</v>
      </c>
      <c r="AT20" s="7">
        <f t="shared" si="9"/>
        <v>146</v>
      </c>
      <c r="AU20" s="9">
        <f t="shared" si="4"/>
        <v>0</v>
      </c>
      <c r="AW20" s="7">
        <f>(COUNTIF($K$129:$K$261,"&gt;1880")-COUNTIF($K$129:$K$261,"&gt;1890"))</f>
        <v>0</v>
      </c>
      <c r="BC20" s="7">
        <f t="shared" si="10"/>
        <v>130</v>
      </c>
      <c r="BD20" s="7">
        <f t="shared" si="21"/>
        <v>1885</v>
      </c>
      <c r="BE20" s="7">
        <f t="shared" si="11"/>
        <v>0</v>
      </c>
      <c r="BF20" s="7">
        <f t="shared" si="12"/>
        <v>0</v>
      </c>
      <c r="BG20" s="7">
        <f t="shared" si="5"/>
        <v>0</v>
      </c>
      <c r="BH20" s="7">
        <f t="shared" si="6"/>
        <v>0</v>
      </c>
      <c r="BI20" s="7">
        <f t="shared" si="16"/>
        <v>11</v>
      </c>
      <c r="BJ20" s="7">
        <f t="shared" si="13"/>
        <v>3</v>
      </c>
      <c r="BK20" s="7">
        <f t="shared" si="13"/>
        <v>8</v>
      </c>
      <c r="BL20" s="9">
        <f t="shared" si="7"/>
        <v>6.5217391304347824E-2</v>
      </c>
      <c r="BM20" s="9">
        <f t="shared" si="22"/>
        <v>6.5217391304347824E-2</v>
      </c>
    </row>
    <row r="21" spans="1:65" s="7" customFormat="1" ht="12.75" customHeight="1">
      <c r="A21" s="17">
        <v>15</v>
      </c>
      <c r="B21" s="36" t="s">
        <v>544</v>
      </c>
      <c r="C21" s="17"/>
      <c r="D21" s="38" t="s">
        <v>1217</v>
      </c>
      <c r="E21" s="38"/>
      <c r="F21" s="38"/>
      <c r="G21" s="16" t="s">
        <v>873</v>
      </c>
      <c r="H21" s="16" t="s">
        <v>874</v>
      </c>
      <c r="I21" s="38" t="s">
        <v>1087</v>
      </c>
      <c r="J21" s="44">
        <v>1987</v>
      </c>
      <c r="K21" s="18">
        <v>2010</v>
      </c>
      <c r="L21" s="17">
        <v>10</v>
      </c>
      <c r="M21" s="18"/>
      <c r="N21" s="17"/>
      <c r="O21" s="38" t="s">
        <v>2924</v>
      </c>
      <c r="P21" s="17"/>
      <c r="Q21" s="41" t="s">
        <v>2924</v>
      </c>
      <c r="R21" s="17"/>
      <c r="S21" s="38"/>
      <c r="T21" s="17"/>
      <c r="U21" s="17" t="s">
        <v>879</v>
      </c>
      <c r="V21" s="52"/>
      <c r="W21" s="36" t="s">
        <v>1135</v>
      </c>
      <c r="X21" s="19" t="s">
        <v>1803</v>
      </c>
      <c r="Y21" s="19"/>
      <c r="Z21" s="19"/>
      <c r="AA21" s="19"/>
      <c r="AB21" s="19"/>
      <c r="AD21" s="80">
        <f t="shared" si="24"/>
        <v>30.0001</v>
      </c>
      <c r="AE21" s="7">
        <v>1905</v>
      </c>
      <c r="AF21" s="7">
        <f t="shared" si="8"/>
        <v>140</v>
      </c>
      <c r="AG21" s="7">
        <f t="shared" si="20"/>
        <v>1895</v>
      </c>
      <c r="AH21" s="7">
        <f t="shared" si="0"/>
        <v>27</v>
      </c>
      <c r="AI21" s="7">
        <f t="shared" si="1"/>
        <v>2</v>
      </c>
      <c r="AJ21" s="7">
        <f t="shared" si="2"/>
        <v>3</v>
      </c>
      <c r="AK21" s="7">
        <f t="shared" si="3"/>
        <v>22</v>
      </c>
      <c r="AL21" s="7">
        <f t="shared" si="17"/>
        <v>39</v>
      </c>
      <c r="AM21" s="7">
        <f t="shared" si="18"/>
        <v>70</v>
      </c>
      <c r="AN21" s="7">
        <f t="shared" si="19"/>
        <v>164</v>
      </c>
      <c r="AO21" s="9">
        <f t="shared" si="14"/>
        <v>0.1111111111111111</v>
      </c>
      <c r="AP21" s="7">
        <f>(COUNTIF($M$129:$M$227,"&gt;1890")-COUNTIF($M$129:$M$227,"&gt;1900"))</f>
        <v>0</v>
      </c>
      <c r="AR21" s="7">
        <f t="shared" si="15"/>
        <v>0</v>
      </c>
      <c r="AS21" s="7">
        <f t="shared" si="23"/>
        <v>0</v>
      </c>
      <c r="AT21" s="7">
        <f t="shared" si="9"/>
        <v>168</v>
      </c>
      <c r="AU21" s="9">
        <f t="shared" si="4"/>
        <v>0</v>
      </c>
      <c r="AV21" s="9">
        <f>AU21</f>
        <v>0</v>
      </c>
      <c r="AW21" s="7">
        <f>(COUNTIF($K$129:$K$261,"&gt;1890")-COUNTIF($K$129:$K$261,"&gt;1900"))</f>
        <v>0</v>
      </c>
      <c r="BC21" s="7">
        <f t="shared" si="10"/>
        <v>140</v>
      </c>
      <c r="BD21" s="7">
        <f t="shared" si="21"/>
        <v>1895</v>
      </c>
      <c r="BE21" s="7">
        <f t="shared" si="11"/>
        <v>2</v>
      </c>
      <c r="BF21" s="7">
        <f t="shared" si="12"/>
        <v>1</v>
      </c>
      <c r="BG21" s="7">
        <f t="shared" si="5"/>
        <v>1</v>
      </c>
      <c r="BH21" s="7">
        <f t="shared" si="6"/>
        <v>0</v>
      </c>
      <c r="BI21" s="7">
        <f t="shared" si="16"/>
        <v>12</v>
      </c>
      <c r="BJ21" s="7">
        <f t="shared" si="13"/>
        <v>4</v>
      </c>
      <c r="BK21" s="7">
        <f t="shared" si="13"/>
        <v>8</v>
      </c>
      <c r="BL21" s="9">
        <f t="shared" si="7"/>
        <v>8.6956521739130432E-2</v>
      </c>
      <c r="BM21" s="9">
        <f t="shared" si="22"/>
        <v>8.6956521739130432E-2</v>
      </c>
    </row>
    <row r="22" spans="1:65" s="7" customFormat="1" ht="12.75" customHeight="1">
      <c r="A22" s="17">
        <v>16</v>
      </c>
      <c r="B22" s="36" t="s">
        <v>544</v>
      </c>
      <c r="C22" s="17"/>
      <c r="D22" s="38" t="s">
        <v>1217</v>
      </c>
      <c r="E22" s="38"/>
      <c r="F22" s="38"/>
      <c r="G22" s="16" t="s">
        <v>1218</v>
      </c>
      <c r="H22" s="16" t="s">
        <v>1219</v>
      </c>
      <c r="I22" s="38" t="s">
        <v>1220</v>
      </c>
      <c r="J22" s="44">
        <v>1898</v>
      </c>
      <c r="K22" s="18">
        <v>2010</v>
      </c>
      <c r="L22" s="17">
        <v>9</v>
      </c>
      <c r="M22" s="18"/>
      <c r="N22" s="17"/>
      <c r="O22" s="38" t="s">
        <v>877</v>
      </c>
      <c r="P22" s="17"/>
      <c r="Q22" s="41" t="s">
        <v>2848</v>
      </c>
      <c r="R22" s="17"/>
      <c r="S22" s="38"/>
      <c r="T22" s="17"/>
      <c r="U22" s="17" t="s">
        <v>885</v>
      </c>
      <c r="V22" s="52"/>
      <c r="W22" s="36" t="s">
        <v>1135</v>
      </c>
      <c r="X22" s="19" t="s">
        <v>1803</v>
      </c>
      <c r="Y22" s="19"/>
      <c r="Z22" s="19"/>
      <c r="AA22" s="19"/>
      <c r="AB22" s="19"/>
      <c r="AD22" s="80">
        <f t="shared" si="24"/>
        <v>40.000100000000003</v>
      </c>
      <c r="AE22" s="7">
        <v>1915</v>
      </c>
      <c r="AF22" s="7">
        <f t="shared" si="8"/>
        <v>150</v>
      </c>
      <c r="AG22" s="7">
        <f t="shared" si="20"/>
        <v>1905</v>
      </c>
      <c r="AH22" s="7">
        <f t="shared" si="0"/>
        <v>60</v>
      </c>
      <c r="AI22" s="7">
        <f t="shared" si="1"/>
        <v>8</v>
      </c>
      <c r="AJ22" s="7">
        <f t="shared" si="2"/>
        <v>11</v>
      </c>
      <c r="AK22" s="7">
        <f t="shared" si="3"/>
        <v>41</v>
      </c>
      <c r="AL22" s="7">
        <f t="shared" si="17"/>
        <v>47</v>
      </c>
      <c r="AM22" s="7">
        <f t="shared" si="18"/>
        <v>81</v>
      </c>
      <c r="AN22" s="7">
        <f t="shared" si="19"/>
        <v>205</v>
      </c>
      <c r="AO22" s="9">
        <f t="shared" si="14"/>
        <v>0.18333333333333332</v>
      </c>
      <c r="AP22" s="7">
        <f>(COUNTIF($M$129:$M$227,"&gt;1900")-COUNTIF($M$129:$M$227,"&gt;1910"))</f>
        <v>0</v>
      </c>
      <c r="AR22" s="7">
        <f t="shared" si="15"/>
        <v>0</v>
      </c>
      <c r="AS22" s="7">
        <f t="shared" si="23"/>
        <v>0</v>
      </c>
      <c r="AT22" s="7">
        <f t="shared" si="9"/>
        <v>209</v>
      </c>
      <c r="AU22" s="9">
        <f t="shared" si="4"/>
        <v>0</v>
      </c>
      <c r="AV22" s="9">
        <f>AU22</f>
        <v>0</v>
      </c>
      <c r="AW22" s="7">
        <f>(COUNTIF($K$129:$K$261,"&gt;1900")-COUNTIF($K$129:$K$261,"&gt;1910"))</f>
        <v>0</v>
      </c>
      <c r="BC22" s="7">
        <f t="shared" si="10"/>
        <v>150</v>
      </c>
      <c r="BD22" s="7">
        <f t="shared" si="21"/>
        <v>1905</v>
      </c>
      <c r="BE22" s="7">
        <f t="shared" si="11"/>
        <v>3</v>
      </c>
      <c r="BF22" s="7">
        <f t="shared" si="12"/>
        <v>0</v>
      </c>
      <c r="BG22" s="7">
        <f t="shared" si="5"/>
        <v>1</v>
      </c>
      <c r="BH22" s="7">
        <f t="shared" si="6"/>
        <v>2</v>
      </c>
      <c r="BI22" s="7">
        <f t="shared" si="16"/>
        <v>12</v>
      </c>
      <c r="BJ22" s="7">
        <f t="shared" si="13"/>
        <v>5</v>
      </c>
      <c r="BK22" s="7">
        <f t="shared" si="13"/>
        <v>10</v>
      </c>
      <c r="BL22" s="9">
        <f t="shared" si="7"/>
        <v>0.10869565217391304</v>
      </c>
      <c r="BM22" s="9">
        <f t="shared" si="22"/>
        <v>0.10869565217391304</v>
      </c>
    </row>
    <row r="23" spans="1:65" s="7" customFormat="1" ht="12.75" customHeight="1">
      <c r="A23" s="17">
        <v>17</v>
      </c>
      <c r="B23" s="36" t="s">
        <v>544</v>
      </c>
      <c r="C23" s="17"/>
      <c r="D23" s="38" t="s">
        <v>1217</v>
      </c>
      <c r="E23" s="38"/>
      <c r="F23" s="38"/>
      <c r="G23" s="16" t="s">
        <v>449</v>
      </c>
      <c r="H23" s="16" t="s">
        <v>279</v>
      </c>
      <c r="I23" s="38" t="s">
        <v>280</v>
      </c>
      <c r="J23" s="44">
        <v>2006</v>
      </c>
      <c r="K23" s="18">
        <v>2010</v>
      </c>
      <c r="L23" s="17" t="s">
        <v>1748</v>
      </c>
      <c r="M23" s="18"/>
      <c r="N23" s="17"/>
      <c r="O23" s="38" t="s">
        <v>1090</v>
      </c>
      <c r="P23" s="17"/>
      <c r="Q23" s="41" t="s">
        <v>2848</v>
      </c>
      <c r="R23" s="17"/>
      <c r="S23" s="38"/>
      <c r="T23" s="17"/>
      <c r="U23" s="17" t="s">
        <v>1091</v>
      </c>
      <c r="V23" s="52"/>
      <c r="W23" s="36" t="s">
        <v>1135</v>
      </c>
      <c r="X23" s="19" t="s">
        <v>1803</v>
      </c>
      <c r="Y23" s="19"/>
      <c r="Z23" s="19"/>
      <c r="AA23" s="19"/>
      <c r="AB23" s="19"/>
      <c r="AD23" s="80">
        <f t="shared" si="24"/>
        <v>50.000100000000003</v>
      </c>
      <c r="AE23" s="7">
        <v>1925</v>
      </c>
      <c r="AF23" s="7">
        <f t="shared" si="8"/>
        <v>160</v>
      </c>
      <c r="AG23" s="7">
        <f t="shared" si="20"/>
        <v>1915</v>
      </c>
      <c r="AH23" s="7">
        <f t="shared" si="0"/>
        <v>20</v>
      </c>
      <c r="AI23" s="7">
        <f t="shared" si="1"/>
        <v>4</v>
      </c>
      <c r="AJ23" s="7">
        <f t="shared" si="2"/>
        <v>1</v>
      </c>
      <c r="AK23" s="7">
        <f t="shared" si="3"/>
        <v>15</v>
      </c>
      <c r="AL23" s="7">
        <f t="shared" si="17"/>
        <v>51</v>
      </c>
      <c r="AM23" s="7">
        <f t="shared" si="18"/>
        <v>82</v>
      </c>
      <c r="AN23" s="7">
        <f t="shared" si="19"/>
        <v>220</v>
      </c>
      <c r="AO23" s="9">
        <f t="shared" si="14"/>
        <v>0.05</v>
      </c>
      <c r="AP23" s="7">
        <f>(COUNTIF($M$129:$M$227,"&gt;1910")-COUNTIF($M$129:$M$227,"&gt;1920"))</f>
        <v>0</v>
      </c>
      <c r="AR23" s="7">
        <f t="shared" si="15"/>
        <v>0</v>
      </c>
      <c r="AS23" s="7">
        <f t="shared" si="23"/>
        <v>0</v>
      </c>
      <c r="AT23" s="7">
        <f t="shared" si="9"/>
        <v>224</v>
      </c>
      <c r="AU23" s="9">
        <f t="shared" si="4"/>
        <v>0</v>
      </c>
      <c r="AV23" s="9">
        <f>AU23</f>
        <v>0</v>
      </c>
      <c r="AW23" s="7">
        <f>(COUNTIF($K$129:$K$261,"&gt;1910")-COUNTIF($K$129:$K$261,"&gt;1920"))</f>
        <v>0</v>
      </c>
      <c r="BC23" s="7">
        <f t="shared" si="10"/>
        <v>160</v>
      </c>
      <c r="BD23" s="7">
        <f t="shared" si="21"/>
        <v>1915</v>
      </c>
      <c r="BE23" s="7">
        <f t="shared" si="11"/>
        <v>1</v>
      </c>
      <c r="BF23" s="7">
        <f t="shared" si="12"/>
        <v>0</v>
      </c>
      <c r="BG23" s="7">
        <f t="shared" si="5"/>
        <v>1</v>
      </c>
      <c r="BH23" s="7">
        <f t="shared" si="6"/>
        <v>0</v>
      </c>
      <c r="BI23" s="7">
        <f t="shared" si="16"/>
        <v>12</v>
      </c>
      <c r="BJ23" s="7">
        <f t="shared" si="13"/>
        <v>6</v>
      </c>
      <c r="BK23" s="7">
        <f t="shared" si="13"/>
        <v>10</v>
      </c>
      <c r="BL23" s="9">
        <f t="shared" si="7"/>
        <v>0.13043478260869565</v>
      </c>
      <c r="BM23" s="9">
        <f t="shared" si="22"/>
        <v>0.13043478260869565</v>
      </c>
    </row>
    <row r="24" spans="1:65" s="7" customFormat="1" ht="12.75" customHeight="1">
      <c r="A24" s="17">
        <v>18</v>
      </c>
      <c r="B24" s="36" t="s">
        <v>544</v>
      </c>
      <c r="C24" s="17"/>
      <c r="D24" s="38" t="s">
        <v>1217</v>
      </c>
      <c r="E24" s="38"/>
      <c r="F24" s="38"/>
      <c r="G24" s="16" t="s">
        <v>503</v>
      </c>
      <c r="H24" s="16" t="s">
        <v>504</v>
      </c>
      <c r="I24" s="38" t="s">
        <v>1189</v>
      </c>
      <c r="J24" s="44">
        <v>1955</v>
      </c>
      <c r="K24" s="18">
        <v>1990</v>
      </c>
      <c r="L24" s="17" t="s">
        <v>1748</v>
      </c>
      <c r="M24" s="18">
        <v>1947</v>
      </c>
      <c r="N24" s="17"/>
      <c r="O24" s="38" t="s">
        <v>1092</v>
      </c>
      <c r="P24" s="17"/>
      <c r="Q24" s="41" t="s">
        <v>2924</v>
      </c>
      <c r="R24" s="17"/>
      <c r="S24" s="38"/>
      <c r="T24" s="17"/>
      <c r="U24" s="17" t="s">
        <v>1093</v>
      </c>
      <c r="V24" s="52" t="s">
        <v>359</v>
      </c>
      <c r="W24" s="36" t="s">
        <v>1591</v>
      </c>
      <c r="X24" s="19" t="s">
        <v>1803</v>
      </c>
      <c r="Y24" s="19"/>
      <c r="Z24" s="19"/>
      <c r="AA24" s="19"/>
      <c r="AB24" s="19"/>
      <c r="AD24" s="80">
        <f t="shared" si="24"/>
        <v>60.000100000000003</v>
      </c>
      <c r="AE24" s="7">
        <v>1935</v>
      </c>
      <c r="AF24" s="7">
        <f t="shared" si="8"/>
        <v>170</v>
      </c>
      <c r="AG24" s="7">
        <f t="shared" si="20"/>
        <v>1925</v>
      </c>
      <c r="AH24" s="7">
        <f t="shared" si="0"/>
        <v>19</v>
      </c>
      <c r="AI24" s="7">
        <f t="shared" si="1"/>
        <v>4</v>
      </c>
      <c r="AJ24" s="7">
        <f t="shared" si="2"/>
        <v>3</v>
      </c>
      <c r="AK24" s="7">
        <f t="shared" si="3"/>
        <v>12</v>
      </c>
      <c r="AL24" s="7">
        <f t="shared" si="17"/>
        <v>55</v>
      </c>
      <c r="AM24" s="7">
        <f t="shared" si="18"/>
        <v>85</v>
      </c>
      <c r="AN24" s="7">
        <f t="shared" si="19"/>
        <v>232</v>
      </c>
      <c r="AO24" s="9">
        <f t="shared" si="14"/>
        <v>0.15789473684210525</v>
      </c>
      <c r="AP24" s="7">
        <f>(COUNTIF($M$129:$M$227,"&gt;1920")-COUNTIF($M$129:$M$227,"&gt;1930"))</f>
        <v>0</v>
      </c>
      <c r="AR24" s="7">
        <f t="shared" si="15"/>
        <v>0</v>
      </c>
      <c r="AS24" s="7">
        <f t="shared" si="23"/>
        <v>0</v>
      </c>
      <c r="AT24" s="7">
        <f t="shared" si="9"/>
        <v>236</v>
      </c>
      <c r="AU24" s="9">
        <f t="shared" si="4"/>
        <v>0</v>
      </c>
      <c r="AV24" s="9">
        <f t="shared" ref="AV24:AV32" si="25">AU24</f>
        <v>0</v>
      </c>
      <c r="AW24" s="7">
        <f>(COUNTIF($K$129:$K$261,"&gt;1920")-COUNTIF($K$129:$K$261,"&gt;1930"))</f>
        <v>0</v>
      </c>
      <c r="BC24" s="7">
        <f t="shared" si="10"/>
        <v>170</v>
      </c>
      <c r="BD24" s="7">
        <f t="shared" si="21"/>
        <v>1925</v>
      </c>
      <c r="BE24" s="7">
        <f t="shared" si="11"/>
        <v>3</v>
      </c>
      <c r="BF24" s="7">
        <f t="shared" si="12"/>
        <v>0</v>
      </c>
      <c r="BG24" s="7">
        <f t="shared" si="5"/>
        <v>1</v>
      </c>
      <c r="BH24" s="7">
        <f t="shared" si="6"/>
        <v>2</v>
      </c>
      <c r="BI24" s="7">
        <f t="shared" si="16"/>
        <v>12</v>
      </c>
      <c r="BJ24" s="7">
        <f t="shared" ref="BJ24:BJ32" si="26">BG24+BJ23</f>
        <v>7</v>
      </c>
      <c r="BK24" s="7">
        <f t="shared" ref="BK24:BK32" si="27">BH24+BK23</f>
        <v>12</v>
      </c>
      <c r="BL24" s="9">
        <f t="shared" si="7"/>
        <v>0.15217391304347827</v>
      </c>
      <c r="BM24" s="9">
        <f t="shared" si="22"/>
        <v>0.15217391304347827</v>
      </c>
    </row>
    <row r="25" spans="1:65" s="7" customFormat="1" ht="12.75" customHeight="1">
      <c r="A25" s="17">
        <v>19</v>
      </c>
      <c r="B25" s="36" t="s">
        <v>545</v>
      </c>
      <c r="C25" s="17"/>
      <c r="D25" s="38" t="s">
        <v>267</v>
      </c>
      <c r="E25" s="38"/>
      <c r="F25" s="38"/>
      <c r="G25" s="16" t="s">
        <v>1744</v>
      </c>
      <c r="H25" s="16" t="s">
        <v>1745</v>
      </c>
      <c r="I25" s="38" t="s">
        <v>1746</v>
      </c>
      <c r="J25" s="44">
        <v>1968</v>
      </c>
      <c r="K25" s="18">
        <v>2010</v>
      </c>
      <c r="L25" s="17" t="s">
        <v>1755</v>
      </c>
      <c r="M25" s="18"/>
      <c r="N25" s="17"/>
      <c r="O25" s="38" t="s">
        <v>1754</v>
      </c>
      <c r="P25" s="17"/>
      <c r="Q25" s="41" t="s">
        <v>2848</v>
      </c>
      <c r="R25" s="17"/>
      <c r="S25" s="38"/>
      <c r="T25" s="17"/>
      <c r="U25" s="17" t="s">
        <v>1756</v>
      </c>
      <c r="V25" s="52"/>
      <c r="W25" s="36" t="s">
        <v>1135</v>
      </c>
      <c r="X25" s="19" t="s">
        <v>1803</v>
      </c>
      <c r="Y25" s="19"/>
      <c r="Z25" s="19"/>
      <c r="AA25" s="19"/>
      <c r="AB25" s="19"/>
      <c r="AD25" s="80">
        <f t="shared" si="24"/>
        <v>70.000100000000003</v>
      </c>
      <c r="AE25" s="7">
        <v>1945</v>
      </c>
      <c r="AF25" s="7">
        <f t="shared" si="8"/>
        <v>180</v>
      </c>
      <c r="AG25" s="7">
        <f t="shared" si="20"/>
        <v>1935</v>
      </c>
      <c r="AH25" s="7">
        <f t="shared" si="0"/>
        <v>35</v>
      </c>
      <c r="AI25" s="7">
        <f t="shared" si="1"/>
        <v>4</v>
      </c>
      <c r="AJ25" s="7">
        <f t="shared" si="2"/>
        <v>10</v>
      </c>
      <c r="AK25" s="7">
        <f t="shared" si="3"/>
        <v>21</v>
      </c>
      <c r="AL25" s="7">
        <f t="shared" si="17"/>
        <v>59</v>
      </c>
      <c r="AM25" s="7">
        <f t="shared" si="18"/>
        <v>95</v>
      </c>
      <c r="AN25" s="7">
        <f t="shared" si="19"/>
        <v>253</v>
      </c>
      <c r="AO25" s="9">
        <f t="shared" si="14"/>
        <v>0.2857142857142857</v>
      </c>
      <c r="AP25" s="7">
        <f>(COUNTIF($M$129:$M$227,"&gt;1930")-COUNTIF($M$129:$M$227,"&gt;1940"))</f>
        <v>0</v>
      </c>
      <c r="AR25" s="7">
        <f t="shared" si="15"/>
        <v>0</v>
      </c>
      <c r="AS25" s="7">
        <f t="shared" si="23"/>
        <v>0</v>
      </c>
      <c r="AT25" s="7">
        <f t="shared" si="9"/>
        <v>257</v>
      </c>
      <c r="AU25" s="9">
        <f t="shared" si="4"/>
        <v>0</v>
      </c>
      <c r="AV25" s="9">
        <f t="shared" si="25"/>
        <v>0</v>
      </c>
      <c r="AW25" s="7">
        <f>(COUNTIF($K$129:$K$261,"&gt;1930")-COUNTIF($K$129:$K$261,"&gt;1940"))</f>
        <v>0</v>
      </c>
      <c r="BC25" s="7">
        <f t="shared" si="10"/>
        <v>180</v>
      </c>
      <c r="BD25" s="7">
        <f t="shared" si="21"/>
        <v>1935</v>
      </c>
      <c r="BE25" s="7">
        <f t="shared" si="11"/>
        <v>2</v>
      </c>
      <c r="BF25" s="7">
        <f t="shared" si="12"/>
        <v>0</v>
      </c>
      <c r="BG25" s="7">
        <f t="shared" si="5"/>
        <v>0</v>
      </c>
      <c r="BH25" s="7">
        <f t="shared" si="6"/>
        <v>2</v>
      </c>
      <c r="BI25" s="7">
        <f t="shared" si="16"/>
        <v>12</v>
      </c>
      <c r="BJ25" s="7">
        <f t="shared" si="26"/>
        <v>7</v>
      </c>
      <c r="BK25" s="7">
        <f t="shared" si="27"/>
        <v>14</v>
      </c>
      <c r="BL25" s="9">
        <f t="shared" si="7"/>
        <v>0.15217391304347827</v>
      </c>
      <c r="BM25" s="9">
        <f t="shared" si="22"/>
        <v>0.15217391304347827</v>
      </c>
    </row>
    <row r="26" spans="1:65" s="7" customFormat="1" ht="15" customHeight="1">
      <c r="A26" s="17">
        <v>20</v>
      </c>
      <c r="B26" s="36" t="s">
        <v>545</v>
      </c>
      <c r="C26" s="17"/>
      <c r="D26" s="38" t="s">
        <v>267</v>
      </c>
      <c r="E26" s="38"/>
      <c r="F26" s="38"/>
      <c r="G26" s="16" t="s">
        <v>278</v>
      </c>
      <c r="H26" s="16" t="s">
        <v>19</v>
      </c>
      <c r="I26" s="38" t="s">
        <v>20</v>
      </c>
      <c r="J26" s="44">
        <v>1924</v>
      </c>
      <c r="K26" s="18">
        <v>2010</v>
      </c>
      <c r="L26" s="17" t="s">
        <v>1598</v>
      </c>
      <c r="M26" s="18"/>
      <c r="N26" s="17"/>
      <c r="O26" s="38" t="s">
        <v>533</v>
      </c>
      <c r="P26" s="17"/>
      <c r="Q26" s="41" t="s">
        <v>2924</v>
      </c>
      <c r="R26" s="17"/>
      <c r="S26" s="38"/>
      <c r="T26" s="17"/>
      <c r="U26" s="17" t="s">
        <v>1599</v>
      </c>
      <c r="V26" s="52"/>
      <c r="W26" s="36" t="s">
        <v>1135</v>
      </c>
      <c r="X26" s="19" t="s">
        <v>1803</v>
      </c>
      <c r="Y26" s="19"/>
      <c r="Z26" s="19"/>
      <c r="AA26" s="19"/>
      <c r="AB26" s="19"/>
      <c r="AD26" s="80">
        <f t="shared" si="24"/>
        <v>80.000100000000003</v>
      </c>
      <c r="AE26" s="7">
        <v>1955</v>
      </c>
      <c r="AF26" s="7">
        <f t="shared" si="8"/>
        <v>190</v>
      </c>
      <c r="AG26" s="7">
        <f t="shared" si="20"/>
        <v>1945</v>
      </c>
      <c r="AH26" s="7">
        <f t="shared" si="0"/>
        <v>13</v>
      </c>
      <c r="AI26" s="7">
        <f t="shared" si="1"/>
        <v>2</v>
      </c>
      <c r="AJ26" s="7">
        <f t="shared" si="2"/>
        <v>0</v>
      </c>
      <c r="AK26" s="7">
        <f t="shared" si="3"/>
        <v>11</v>
      </c>
      <c r="AL26" s="7">
        <f t="shared" si="17"/>
        <v>61</v>
      </c>
      <c r="AM26" s="7">
        <f t="shared" si="18"/>
        <v>95</v>
      </c>
      <c r="AN26" s="7">
        <f t="shared" si="19"/>
        <v>264</v>
      </c>
      <c r="AO26" s="9">
        <f t="shared" si="14"/>
        <v>0</v>
      </c>
      <c r="AP26" s="7">
        <f>(COUNTIF($M$129:$M$227,"&gt;1940")-COUNTIF($M$129:$M$227,"&gt;1950"))</f>
        <v>4</v>
      </c>
      <c r="AR26" s="7">
        <f t="shared" si="15"/>
        <v>4</v>
      </c>
      <c r="AS26" s="7">
        <f t="shared" si="23"/>
        <v>4</v>
      </c>
      <c r="AT26" s="7">
        <f t="shared" si="9"/>
        <v>268</v>
      </c>
      <c r="AU26" s="9">
        <f t="shared" si="4"/>
        <v>1.0282776349614395E-2</v>
      </c>
      <c r="AV26" s="9">
        <f t="shared" si="25"/>
        <v>1.0282776349614395E-2</v>
      </c>
      <c r="AW26" s="7">
        <f>(COUNTIF($K$129:$K$261,"&gt;1940")-COUNTIF($K$129:$K$261,"&gt;1950"))</f>
        <v>0</v>
      </c>
      <c r="BC26" s="7">
        <f t="shared" si="10"/>
        <v>190</v>
      </c>
      <c r="BD26" s="7">
        <f t="shared" si="21"/>
        <v>1945</v>
      </c>
      <c r="BE26" s="7">
        <f t="shared" si="11"/>
        <v>4</v>
      </c>
      <c r="BF26" s="7">
        <f t="shared" si="12"/>
        <v>1</v>
      </c>
      <c r="BG26" s="7">
        <f t="shared" si="5"/>
        <v>0</v>
      </c>
      <c r="BH26" s="7">
        <f t="shared" si="6"/>
        <v>3</v>
      </c>
      <c r="BI26" s="7">
        <f t="shared" si="16"/>
        <v>13</v>
      </c>
      <c r="BJ26" s="7">
        <f t="shared" si="26"/>
        <v>7</v>
      </c>
      <c r="BK26" s="7">
        <f t="shared" si="27"/>
        <v>17</v>
      </c>
      <c r="BL26" s="9">
        <f t="shared" si="7"/>
        <v>0.15217391304347827</v>
      </c>
      <c r="BM26" s="9">
        <f t="shared" si="22"/>
        <v>0.15217391304347827</v>
      </c>
    </row>
    <row r="27" spans="1:65" s="7" customFormat="1" ht="15" customHeight="1">
      <c r="A27" s="17">
        <v>21</v>
      </c>
      <c r="B27" s="36" t="s">
        <v>545</v>
      </c>
      <c r="C27" s="17"/>
      <c r="D27" s="38" t="s">
        <v>267</v>
      </c>
      <c r="E27" s="38"/>
      <c r="F27" s="38"/>
      <c r="G27" s="16" t="s">
        <v>278</v>
      </c>
      <c r="H27" s="16" t="s">
        <v>115</v>
      </c>
      <c r="I27" s="38" t="s">
        <v>116</v>
      </c>
      <c r="J27" s="44">
        <v>1920</v>
      </c>
      <c r="K27" s="18">
        <v>2010</v>
      </c>
      <c r="L27" s="17">
        <v>10</v>
      </c>
      <c r="M27" s="18"/>
      <c r="N27" s="17"/>
      <c r="O27" s="38" t="s">
        <v>2924</v>
      </c>
      <c r="P27" s="17"/>
      <c r="Q27" s="41" t="s">
        <v>2924</v>
      </c>
      <c r="R27" s="17"/>
      <c r="S27" s="38"/>
      <c r="T27" s="17"/>
      <c r="U27" s="17" t="s">
        <v>1600</v>
      </c>
      <c r="V27" s="52"/>
      <c r="W27" s="36" t="s">
        <v>1135</v>
      </c>
      <c r="X27" s="19" t="s">
        <v>1803</v>
      </c>
      <c r="Y27" s="19"/>
      <c r="Z27" s="19"/>
      <c r="AA27" s="19"/>
      <c r="AB27" s="19"/>
      <c r="AD27" s="80">
        <f t="shared" si="24"/>
        <v>90.000100000000003</v>
      </c>
      <c r="AE27" s="7">
        <v>1965</v>
      </c>
      <c r="AF27" s="7">
        <f t="shared" si="8"/>
        <v>200</v>
      </c>
      <c r="AG27" s="7">
        <f t="shared" si="20"/>
        <v>1955</v>
      </c>
      <c r="AH27" s="7">
        <f t="shared" si="0"/>
        <v>22</v>
      </c>
      <c r="AI27" s="7">
        <f t="shared" si="1"/>
        <v>2</v>
      </c>
      <c r="AJ27" s="7">
        <f t="shared" si="2"/>
        <v>6</v>
      </c>
      <c r="AK27" s="7">
        <f t="shared" si="3"/>
        <v>14</v>
      </c>
      <c r="AL27" s="7">
        <f t="shared" si="17"/>
        <v>63</v>
      </c>
      <c r="AM27" s="7">
        <f t="shared" si="18"/>
        <v>101</v>
      </c>
      <c r="AN27" s="7">
        <f t="shared" si="19"/>
        <v>278</v>
      </c>
      <c r="AO27" s="9">
        <f t="shared" si="14"/>
        <v>0.27272727272727271</v>
      </c>
      <c r="AP27" s="7">
        <f>(COUNTIF($M$129:$M$227,"&gt;1950")-COUNTIF($M$129:$M$227,"&gt;1960"))</f>
        <v>0</v>
      </c>
      <c r="AR27" s="7">
        <f t="shared" si="15"/>
        <v>4</v>
      </c>
      <c r="AS27" s="7">
        <f t="shared" si="23"/>
        <v>4</v>
      </c>
      <c r="AT27" s="7">
        <f t="shared" si="9"/>
        <v>282</v>
      </c>
      <c r="AU27" s="9">
        <f t="shared" si="4"/>
        <v>1.0282776349614395E-2</v>
      </c>
      <c r="AV27" s="9">
        <f t="shared" si="25"/>
        <v>1.0282776349614395E-2</v>
      </c>
      <c r="AW27" s="7">
        <f>(COUNTIF($K$129:$K$261,"&gt;1950")-COUNTIF($K$129:$K$261,"&gt;1960"))</f>
        <v>0</v>
      </c>
      <c r="BC27" s="7">
        <f t="shared" si="10"/>
        <v>200</v>
      </c>
      <c r="BD27" s="7">
        <f t="shared" si="21"/>
        <v>1955</v>
      </c>
      <c r="BE27" s="7">
        <f t="shared" si="11"/>
        <v>4</v>
      </c>
      <c r="BF27" s="7">
        <f t="shared" si="12"/>
        <v>1</v>
      </c>
      <c r="BG27" s="7">
        <f t="shared" si="5"/>
        <v>1</v>
      </c>
      <c r="BH27" s="7">
        <f t="shared" si="6"/>
        <v>2</v>
      </c>
      <c r="BI27" s="7">
        <f t="shared" si="16"/>
        <v>14</v>
      </c>
      <c r="BJ27" s="7">
        <f t="shared" si="26"/>
        <v>8</v>
      </c>
      <c r="BK27" s="7">
        <f t="shared" si="27"/>
        <v>19</v>
      </c>
      <c r="BL27" s="9">
        <f t="shared" si="7"/>
        <v>0.17391304347826086</v>
      </c>
      <c r="BM27" s="9">
        <f t="shared" si="22"/>
        <v>0.17391304347826086</v>
      </c>
    </row>
    <row r="28" spans="1:65" s="7" customFormat="1" ht="15" customHeight="1">
      <c r="A28" s="17">
        <v>22</v>
      </c>
      <c r="B28" s="36" t="s">
        <v>545</v>
      </c>
      <c r="C28" s="17"/>
      <c r="D28" s="38" t="s">
        <v>267</v>
      </c>
      <c r="E28" s="38"/>
      <c r="F28" s="38"/>
      <c r="G28" s="16" t="s">
        <v>1214</v>
      </c>
      <c r="H28" s="16" t="s">
        <v>1215</v>
      </c>
      <c r="I28" s="38" t="s">
        <v>1216</v>
      </c>
      <c r="J28" s="44">
        <v>1996</v>
      </c>
      <c r="K28" s="18">
        <v>2010</v>
      </c>
      <c r="L28" s="17">
        <v>9</v>
      </c>
      <c r="M28" s="18"/>
      <c r="N28" s="17"/>
      <c r="O28" s="38" t="s">
        <v>1603</v>
      </c>
      <c r="P28" s="17"/>
      <c r="Q28" s="41" t="s">
        <v>3119</v>
      </c>
      <c r="R28" s="17"/>
      <c r="S28" s="38"/>
      <c r="T28" s="17"/>
      <c r="U28" s="17" t="s">
        <v>1604</v>
      </c>
      <c r="V28" s="52"/>
      <c r="W28" s="36" t="s">
        <v>1135</v>
      </c>
      <c r="X28" s="19" t="s">
        <v>1803</v>
      </c>
      <c r="Y28" s="19"/>
      <c r="Z28" s="19"/>
      <c r="AA28" s="19"/>
      <c r="AB28" s="19"/>
      <c r="AD28" s="80">
        <f t="shared" si="24"/>
        <v>100.0001</v>
      </c>
      <c r="AE28" s="7">
        <v>1975</v>
      </c>
      <c r="AF28" s="7">
        <f t="shared" si="8"/>
        <v>210</v>
      </c>
      <c r="AG28" s="7">
        <f t="shared" si="20"/>
        <v>1965</v>
      </c>
      <c r="AH28" s="7">
        <f t="shared" si="0"/>
        <v>19</v>
      </c>
      <c r="AI28" s="7">
        <f t="shared" si="1"/>
        <v>5</v>
      </c>
      <c r="AJ28" s="7">
        <f t="shared" si="2"/>
        <v>3</v>
      </c>
      <c r="AK28" s="7">
        <f t="shared" si="3"/>
        <v>11</v>
      </c>
      <c r="AL28" s="7">
        <f t="shared" si="17"/>
        <v>68</v>
      </c>
      <c r="AM28" s="7">
        <f t="shared" si="18"/>
        <v>104</v>
      </c>
      <c r="AN28" s="7">
        <f t="shared" si="19"/>
        <v>289</v>
      </c>
      <c r="AO28" s="9">
        <f t="shared" si="14"/>
        <v>0.15789473684210525</v>
      </c>
      <c r="AP28" s="7">
        <f>(COUNTIF($M$129:$M$227,"&gt;1960")-COUNTIF($M$129:$M$227,"&gt;1970"))</f>
        <v>1</v>
      </c>
      <c r="AR28" s="7">
        <f t="shared" si="15"/>
        <v>5</v>
      </c>
      <c r="AS28" s="7">
        <f t="shared" si="23"/>
        <v>5</v>
      </c>
      <c r="AT28" s="7">
        <f t="shared" si="9"/>
        <v>293</v>
      </c>
      <c r="AU28" s="9">
        <f t="shared" si="4"/>
        <v>1.2853470437017995E-2</v>
      </c>
      <c r="AV28" s="9">
        <f t="shared" si="25"/>
        <v>1.2853470437017995E-2</v>
      </c>
      <c r="AW28" s="7">
        <f>(COUNTIF($K$129:$K$261,"&gt;1960")-COUNTIF($K$129:$K$261,"&gt;1970"))</f>
        <v>15</v>
      </c>
      <c r="BC28" s="7">
        <f t="shared" si="10"/>
        <v>210</v>
      </c>
      <c r="BD28" s="7">
        <f t="shared" si="21"/>
        <v>1965</v>
      </c>
      <c r="BE28" s="7">
        <f t="shared" si="11"/>
        <v>3</v>
      </c>
      <c r="BF28" s="7">
        <f t="shared" si="12"/>
        <v>1</v>
      </c>
      <c r="BG28" s="7">
        <f t="shared" si="5"/>
        <v>0</v>
      </c>
      <c r="BH28" s="7">
        <f t="shared" si="6"/>
        <v>2</v>
      </c>
      <c r="BI28" s="7">
        <f t="shared" si="16"/>
        <v>15</v>
      </c>
      <c r="BJ28" s="7">
        <f t="shared" si="26"/>
        <v>8</v>
      </c>
      <c r="BK28" s="7">
        <f t="shared" si="27"/>
        <v>21</v>
      </c>
      <c r="BL28" s="9">
        <f t="shared" si="7"/>
        <v>0.17391304347826086</v>
      </c>
      <c r="BM28" s="9">
        <f t="shared" si="22"/>
        <v>0.17391304347826086</v>
      </c>
    </row>
    <row r="29" spans="1:65" s="7" customFormat="1" ht="15" customHeight="1">
      <c r="A29" s="17">
        <v>23</v>
      </c>
      <c r="B29" s="36" t="s">
        <v>545</v>
      </c>
      <c r="C29" s="17"/>
      <c r="D29" s="38" t="s">
        <v>267</v>
      </c>
      <c r="E29" s="38"/>
      <c r="F29" s="38"/>
      <c r="G29" s="16" t="s">
        <v>2139</v>
      </c>
      <c r="H29" s="16" t="s">
        <v>202</v>
      </c>
      <c r="I29" s="38" t="s">
        <v>203</v>
      </c>
      <c r="J29" s="44">
        <v>1924</v>
      </c>
      <c r="K29" s="18">
        <v>2010</v>
      </c>
      <c r="L29" s="17">
        <v>11</v>
      </c>
      <c r="M29" s="18"/>
      <c r="N29" s="17"/>
      <c r="O29" s="38" t="s">
        <v>1754</v>
      </c>
      <c r="P29" s="17"/>
      <c r="Q29" s="41" t="s">
        <v>3119</v>
      </c>
      <c r="R29" s="17"/>
      <c r="S29" s="38"/>
      <c r="T29" s="17"/>
      <c r="U29" s="17"/>
      <c r="V29" s="52"/>
      <c r="W29" s="36" t="s">
        <v>1135</v>
      </c>
      <c r="X29" s="19" t="s">
        <v>1803</v>
      </c>
      <c r="Y29" s="19"/>
      <c r="Z29" s="19"/>
      <c r="AA29" s="19"/>
      <c r="AB29" s="19"/>
      <c r="AD29" s="80">
        <f t="shared" si="24"/>
        <v>110.0001</v>
      </c>
      <c r="AE29" s="7">
        <v>1985</v>
      </c>
      <c r="AF29" s="7">
        <f t="shared" si="8"/>
        <v>220</v>
      </c>
      <c r="AG29" s="7">
        <f t="shared" si="20"/>
        <v>1975</v>
      </c>
      <c r="AH29" s="7">
        <f t="shared" si="0"/>
        <v>16</v>
      </c>
      <c r="AI29" s="7">
        <f t="shared" si="1"/>
        <v>5</v>
      </c>
      <c r="AJ29" s="7">
        <f t="shared" si="2"/>
        <v>3</v>
      </c>
      <c r="AK29" s="7">
        <f t="shared" si="3"/>
        <v>8</v>
      </c>
      <c r="AL29" s="7">
        <f t="shared" si="17"/>
        <v>73</v>
      </c>
      <c r="AM29" s="7">
        <f t="shared" si="18"/>
        <v>107</v>
      </c>
      <c r="AN29" s="7">
        <f t="shared" si="19"/>
        <v>297</v>
      </c>
      <c r="AO29" s="9">
        <f t="shared" si="14"/>
        <v>0.1875</v>
      </c>
      <c r="AP29" s="7">
        <f>(COUNTIF($M$129:$M$227,"&gt;1970")-COUNTIF($M$129:$M$227,"&gt;1980"))</f>
        <v>20</v>
      </c>
      <c r="AR29" s="7">
        <f t="shared" si="15"/>
        <v>25</v>
      </c>
      <c r="AS29" s="7">
        <f t="shared" si="23"/>
        <v>25</v>
      </c>
      <c r="AT29" s="7">
        <f t="shared" si="9"/>
        <v>301</v>
      </c>
      <c r="AU29" s="9">
        <f t="shared" si="4"/>
        <v>6.4267352185089971E-2</v>
      </c>
      <c r="AV29" s="9">
        <f t="shared" si="25"/>
        <v>6.4267352185089971E-2</v>
      </c>
      <c r="AW29" s="7">
        <f>(COUNTIF($K$129:$K$261,"&gt;1970")-COUNTIF($K$129:$K$261,"&gt;1980"))</f>
        <v>3</v>
      </c>
      <c r="BC29" s="7">
        <f t="shared" si="10"/>
        <v>220</v>
      </c>
      <c r="BD29" s="7">
        <f t="shared" si="21"/>
        <v>1975</v>
      </c>
      <c r="BE29" s="7">
        <f t="shared" si="11"/>
        <v>1</v>
      </c>
      <c r="BF29" s="7">
        <f t="shared" si="12"/>
        <v>1</v>
      </c>
      <c r="BG29" s="7">
        <f t="shared" si="5"/>
        <v>0</v>
      </c>
      <c r="BH29" s="7">
        <f t="shared" si="6"/>
        <v>0</v>
      </c>
      <c r="BI29" s="7">
        <f t="shared" si="16"/>
        <v>16</v>
      </c>
      <c r="BJ29" s="7">
        <f t="shared" si="26"/>
        <v>8</v>
      </c>
      <c r="BK29" s="7">
        <f t="shared" si="27"/>
        <v>21</v>
      </c>
      <c r="BL29" s="9">
        <f t="shared" si="7"/>
        <v>0.17391304347826086</v>
      </c>
      <c r="BM29" s="9">
        <f t="shared" si="22"/>
        <v>0.17391304347826086</v>
      </c>
    </row>
    <row r="30" spans="1:65" s="7" customFormat="1" ht="15" customHeight="1">
      <c r="A30" s="17">
        <v>24</v>
      </c>
      <c r="B30" s="36" t="s">
        <v>545</v>
      </c>
      <c r="C30" s="17"/>
      <c r="D30" s="38" t="s">
        <v>267</v>
      </c>
      <c r="E30" s="38"/>
      <c r="F30" s="38"/>
      <c r="G30" s="16" t="s">
        <v>204</v>
      </c>
      <c r="H30" s="16" t="s">
        <v>205</v>
      </c>
      <c r="I30" s="38" t="s">
        <v>206</v>
      </c>
      <c r="J30" s="44">
        <v>1876</v>
      </c>
      <c r="K30" s="18">
        <v>2010</v>
      </c>
      <c r="L30" s="17">
        <v>7</v>
      </c>
      <c r="M30" s="18"/>
      <c r="N30" s="17"/>
      <c r="O30" s="38" t="s">
        <v>1754</v>
      </c>
      <c r="P30" s="17"/>
      <c r="Q30" s="41" t="s">
        <v>3119</v>
      </c>
      <c r="R30" s="17"/>
      <c r="S30" s="38"/>
      <c r="T30" s="17"/>
      <c r="U30" s="17" t="s">
        <v>1958</v>
      </c>
      <c r="V30" s="52"/>
      <c r="W30" s="36" t="s">
        <v>1135</v>
      </c>
      <c r="X30" s="19" t="s">
        <v>1803</v>
      </c>
      <c r="Y30" s="19"/>
      <c r="Z30" s="19"/>
      <c r="AA30" s="19"/>
      <c r="AB30" s="19"/>
      <c r="AD30" s="80">
        <f t="shared" si="24"/>
        <v>120.0001</v>
      </c>
      <c r="AE30" s="7">
        <v>1995</v>
      </c>
      <c r="AF30" s="7">
        <f t="shared" si="8"/>
        <v>230</v>
      </c>
      <c r="AG30" s="7">
        <f t="shared" si="20"/>
        <v>1985</v>
      </c>
      <c r="AH30" s="7">
        <f t="shared" si="0"/>
        <v>5</v>
      </c>
      <c r="AI30" s="7">
        <f t="shared" si="1"/>
        <v>0</v>
      </c>
      <c r="AJ30" s="7">
        <f t="shared" si="2"/>
        <v>2</v>
      </c>
      <c r="AK30" s="7">
        <f t="shared" si="3"/>
        <v>3</v>
      </c>
      <c r="AL30" s="7">
        <f t="shared" si="17"/>
        <v>73</v>
      </c>
      <c r="AM30" s="7">
        <f t="shared" si="18"/>
        <v>109</v>
      </c>
      <c r="AN30" s="7">
        <f t="shared" si="19"/>
        <v>300</v>
      </c>
      <c r="AO30" s="9">
        <f t="shared" si="14"/>
        <v>0.4</v>
      </c>
      <c r="AP30" s="7">
        <f>(COUNTIF($M$129:$M$227,"&gt;1980")-COUNTIF($M$129:$M$227,"&gt;1990"))</f>
        <v>7</v>
      </c>
      <c r="AR30" s="7">
        <f t="shared" si="15"/>
        <v>32</v>
      </c>
      <c r="AS30" s="7">
        <f t="shared" si="23"/>
        <v>32</v>
      </c>
      <c r="AT30" s="7">
        <f t="shared" si="9"/>
        <v>304</v>
      </c>
      <c r="AU30" s="9">
        <f t="shared" si="4"/>
        <v>8.2262210796915161E-2</v>
      </c>
      <c r="AV30" s="9">
        <f t="shared" si="25"/>
        <v>8.2262210796915161E-2</v>
      </c>
      <c r="AW30" s="7">
        <f>(COUNTIF($K$129:$K$261,"&gt;1980")-COUNTIF($K$129:$K$261,"&gt;1990"))</f>
        <v>1</v>
      </c>
      <c r="BC30" s="7">
        <f t="shared" si="10"/>
        <v>230</v>
      </c>
      <c r="BD30" s="7">
        <f t="shared" si="21"/>
        <v>1985</v>
      </c>
      <c r="BE30" s="7">
        <f t="shared" si="11"/>
        <v>4</v>
      </c>
      <c r="BF30" s="7">
        <f t="shared" si="12"/>
        <v>0</v>
      </c>
      <c r="BG30" s="7">
        <f t="shared" si="5"/>
        <v>1</v>
      </c>
      <c r="BH30" s="7">
        <f t="shared" si="6"/>
        <v>3</v>
      </c>
      <c r="BI30" s="7">
        <f t="shared" si="16"/>
        <v>16</v>
      </c>
      <c r="BJ30" s="7">
        <f t="shared" si="26"/>
        <v>9</v>
      </c>
      <c r="BK30" s="7">
        <f t="shared" si="27"/>
        <v>24</v>
      </c>
      <c r="BL30" s="9">
        <f t="shared" si="7"/>
        <v>0.19565217391304349</v>
      </c>
      <c r="BM30" s="9">
        <f t="shared" si="22"/>
        <v>0.19565217391304349</v>
      </c>
    </row>
    <row r="31" spans="1:65" s="7" customFormat="1" ht="15" customHeight="1">
      <c r="A31" s="17">
        <v>25</v>
      </c>
      <c r="B31" s="36" t="s">
        <v>545</v>
      </c>
      <c r="C31" s="17"/>
      <c r="D31" s="38" t="s">
        <v>1217</v>
      </c>
      <c r="E31" s="38"/>
      <c r="F31" s="38"/>
      <c r="G31" s="16" t="s">
        <v>1018</v>
      </c>
      <c r="H31" s="16" t="s">
        <v>1229</v>
      </c>
      <c r="I31" s="38" t="s">
        <v>1230</v>
      </c>
      <c r="J31" s="44">
        <v>1820</v>
      </c>
      <c r="K31" s="18">
        <v>2010</v>
      </c>
      <c r="L31" s="17">
        <v>10</v>
      </c>
      <c r="M31" s="18"/>
      <c r="N31" s="17"/>
      <c r="O31" s="38" t="s">
        <v>1070</v>
      </c>
      <c r="P31" s="17"/>
      <c r="Q31" s="41" t="s">
        <v>3119</v>
      </c>
      <c r="R31" s="17"/>
      <c r="S31" s="38"/>
      <c r="T31" s="17"/>
      <c r="U31" s="17" t="s">
        <v>1071</v>
      </c>
      <c r="V31" s="52"/>
      <c r="W31" s="36" t="s">
        <v>1135</v>
      </c>
      <c r="X31" s="19" t="s">
        <v>1803</v>
      </c>
      <c r="Y31" s="19"/>
      <c r="Z31" s="19"/>
      <c r="AA31" s="19"/>
      <c r="AB31" s="19"/>
      <c r="AD31" s="80">
        <f t="shared" si="24"/>
        <v>130.0001</v>
      </c>
      <c r="AE31" s="7">
        <v>2005</v>
      </c>
      <c r="AF31" s="7">
        <f t="shared" si="8"/>
        <v>240</v>
      </c>
      <c r="AG31" s="7">
        <f t="shared" si="20"/>
        <v>1995</v>
      </c>
      <c r="AH31" s="7">
        <f t="shared" si="0"/>
        <v>9</v>
      </c>
      <c r="AI31" s="7">
        <f t="shared" si="1"/>
        <v>0</v>
      </c>
      <c r="AJ31" s="7">
        <f t="shared" si="2"/>
        <v>1</v>
      </c>
      <c r="AK31" s="7">
        <f t="shared" si="3"/>
        <v>8</v>
      </c>
      <c r="AL31" s="7">
        <f t="shared" si="17"/>
        <v>73</v>
      </c>
      <c r="AM31" s="7">
        <f t="shared" si="18"/>
        <v>110</v>
      </c>
      <c r="AN31" s="7">
        <f t="shared" si="19"/>
        <v>308</v>
      </c>
      <c r="AO31" s="9">
        <f t="shared" si="14"/>
        <v>0.1111111111111111</v>
      </c>
      <c r="AP31" s="7">
        <f>(COUNTIF($M$129:$M$227,"&gt;1990")-COUNTIF($M$129:$M$227,"&gt;2000"))</f>
        <v>10</v>
      </c>
      <c r="AR31" s="7">
        <f t="shared" si="15"/>
        <v>42</v>
      </c>
      <c r="AS31" s="7">
        <f t="shared" si="23"/>
        <v>42</v>
      </c>
      <c r="AT31" s="7">
        <f t="shared" si="9"/>
        <v>312</v>
      </c>
      <c r="AU31" s="9">
        <f t="shared" si="4"/>
        <v>0.10796915167095116</v>
      </c>
      <c r="AV31" s="9">
        <f t="shared" si="25"/>
        <v>0.10796915167095116</v>
      </c>
      <c r="AW31" s="7">
        <f>(COUNTIF($K$129:$K$261,"&gt;1990")-COUNTIF($K$129:$K$261,"&gt;2000"))</f>
        <v>0</v>
      </c>
      <c r="BC31" s="7">
        <f t="shared" si="10"/>
        <v>240</v>
      </c>
      <c r="BD31" s="7">
        <f t="shared" si="21"/>
        <v>1995</v>
      </c>
      <c r="BE31" s="7">
        <f t="shared" si="11"/>
        <v>3</v>
      </c>
      <c r="BF31" s="7">
        <f t="shared" si="12"/>
        <v>0</v>
      </c>
      <c r="BG31" s="7">
        <f t="shared" si="5"/>
        <v>0</v>
      </c>
      <c r="BH31" s="7">
        <f t="shared" si="6"/>
        <v>3</v>
      </c>
      <c r="BI31" s="7">
        <f t="shared" si="16"/>
        <v>16</v>
      </c>
      <c r="BJ31" s="7">
        <f t="shared" si="26"/>
        <v>9</v>
      </c>
      <c r="BK31" s="7">
        <f t="shared" si="27"/>
        <v>27</v>
      </c>
      <c r="BL31" s="9">
        <f t="shared" si="7"/>
        <v>0.19565217391304349</v>
      </c>
      <c r="BM31" s="9">
        <f t="shared" si="22"/>
        <v>0.19565217391304349</v>
      </c>
    </row>
    <row r="32" spans="1:65" s="7" customFormat="1" ht="15" customHeight="1">
      <c r="A32" s="17">
        <v>26</v>
      </c>
      <c r="B32" s="36" t="s">
        <v>545</v>
      </c>
      <c r="C32" s="17"/>
      <c r="D32" s="38" t="s">
        <v>267</v>
      </c>
      <c r="E32" s="38"/>
      <c r="F32" s="38"/>
      <c r="G32" s="16" t="s">
        <v>54</v>
      </c>
      <c r="H32" s="16" t="s">
        <v>2040</v>
      </c>
      <c r="I32" s="38" t="s">
        <v>535</v>
      </c>
      <c r="J32" s="44">
        <v>1872</v>
      </c>
      <c r="K32" s="18">
        <v>2010</v>
      </c>
      <c r="L32" s="17">
        <v>11</v>
      </c>
      <c r="M32" s="18"/>
      <c r="N32" s="17"/>
      <c r="O32" s="38" t="s">
        <v>1754</v>
      </c>
      <c r="P32" s="17"/>
      <c r="Q32" s="41" t="s">
        <v>3119</v>
      </c>
      <c r="R32" s="17"/>
      <c r="S32" s="38"/>
      <c r="T32" s="17"/>
      <c r="U32" s="17"/>
      <c r="V32" s="52"/>
      <c r="W32" s="36" t="s">
        <v>1135</v>
      </c>
      <c r="X32" s="19" t="s">
        <v>1803</v>
      </c>
      <c r="Y32" s="19"/>
      <c r="Z32" s="19"/>
      <c r="AA32" s="19"/>
      <c r="AB32" s="19"/>
      <c r="AD32" s="80">
        <f t="shared" si="24"/>
        <v>140.0001</v>
      </c>
      <c r="AE32" s="7">
        <v>2010</v>
      </c>
      <c r="AF32" s="7">
        <f t="shared" si="8"/>
        <v>250</v>
      </c>
      <c r="AG32" s="7">
        <f t="shared" si="20"/>
        <v>2005</v>
      </c>
      <c r="AH32" s="7">
        <f t="shared" si="0"/>
        <v>7</v>
      </c>
      <c r="AI32" s="7">
        <f t="shared" si="1"/>
        <v>2</v>
      </c>
      <c r="AJ32" s="7">
        <f t="shared" si="2"/>
        <v>3</v>
      </c>
      <c r="AK32" s="7">
        <f t="shared" si="3"/>
        <v>2</v>
      </c>
      <c r="AL32" s="7">
        <f t="shared" si="17"/>
        <v>75</v>
      </c>
      <c r="AM32" s="7">
        <f t="shared" si="18"/>
        <v>113</v>
      </c>
      <c r="AN32" s="7">
        <f t="shared" si="19"/>
        <v>310</v>
      </c>
      <c r="AO32" s="9">
        <f t="shared" si="14"/>
        <v>0.42857142857142855</v>
      </c>
      <c r="AP32" s="7">
        <f>(COUNTIF($M$129:$M$227,"&gt;2000")-COUNTIF($M$129:$M$227,"&gt;2010"))</f>
        <v>3</v>
      </c>
      <c r="AR32" s="7">
        <f t="shared" si="15"/>
        <v>45</v>
      </c>
      <c r="AS32" s="7">
        <f t="shared" si="23"/>
        <v>45</v>
      </c>
      <c r="AT32" s="7">
        <f t="shared" si="9"/>
        <v>314</v>
      </c>
      <c r="AU32" s="9">
        <f>AR32/($AK$33+$AI$33)</f>
        <v>0.11568123393316196</v>
      </c>
      <c r="AV32" s="9">
        <f t="shared" si="25"/>
        <v>0.11568123393316196</v>
      </c>
      <c r="AW32" s="7">
        <f>(COUNTIF($K$129:$K$261,"&gt;2000")-COUNTIF($K$129:$K$261,"&gt;2010"))</f>
        <v>86</v>
      </c>
      <c r="BC32" s="7">
        <f t="shared" si="10"/>
        <v>250</v>
      </c>
      <c r="BD32" s="7">
        <f t="shared" si="21"/>
        <v>2005</v>
      </c>
      <c r="BE32" s="7">
        <f t="shared" si="11"/>
        <v>3</v>
      </c>
      <c r="BF32" s="7">
        <f t="shared" si="12"/>
        <v>2</v>
      </c>
      <c r="BG32" s="7">
        <f t="shared" si="5"/>
        <v>0</v>
      </c>
      <c r="BH32" s="7">
        <f t="shared" si="6"/>
        <v>1</v>
      </c>
      <c r="BI32" s="7">
        <f t="shared" si="16"/>
        <v>18</v>
      </c>
      <c r="BJ32" s="7">
        <f t="shared" si="26"/>
        <v>9</v>
      </c>
      <c r="BK32" s="7">
        <f t="shared" si="27"/>
        <v>28</v>
      </c>
      <c r="BL32" s="9">
        <f>BJ32/($BH$33+$BF$33)</f>
        <v>0.19565217391304349</v>
      </c>
      <c r="BM32" s="9">
        <f t="shared" si="22"/>
        <v>0.19565217391304349</v>
      </c>
    </row>
    <row r="33" spans="1:60" s="7" customFormat="1" ht="15" customHeight="1">
      <c r="A33" s="17">
        <v>27</v>
      </c>
      <c r="B33" s="36" t="s">
        <v>545</v>
      </c>
      <c r="C33" s="17"/>
      <c r="D33" s="38" t="s">
        <v>267</v>
      </c>
      <c r="E33" s="38"/>
      <c r="F33" s="38"/>
      <c r="G33" s="16" t="s">
        <v>355</v>
      </c>
      <c r="H33" s="16" t="s">
        <v>356</v>
      </c>
      <c r="I33" s="38" t="s">
        <v>357</v>
      </c>
      <c r="J33" s="44">
        <v>1901</v>
      </c>
      <c r="K33" s="18">
        <v>2010</v>
      </c>
      <c r="L33" s="17">
        <v>9</v>
      </c>
      <c r="M33" s="18"/>
      <c r="N33" s="17"/>
      <c r="O33" s="38" t="s">
        <v>2924</v>
      </c>
      <c r="P33" s="17"/>
      <c r="Q33" s="41" t="s">
        <v>3119</v>
      </c>
      <c r="R33" s="17"/>
      <c r="S33" s="38"/>
      <c r="T33" s="17"/>
      <c r="U33" s="17"/>
      <c r="V33" s="52"/>
      <c r="W33" s="36" t="s">
        <v>1135</v>
      </c>
      <c r="X33" s="19" t="s">
        <v>1803</v>
      </c>
      <c r="Y33" s="19"/>
      <c r="Z33" s="19"/>
      <c r="AA33" s="19"/>
      <c r="AB33" s="19"/>
      <c r="AH33" s="7">
        <f>SUM(AH7:AH32)</f>
        <v>508</v>
      </c>
      <c r="AI33" s="7">
        <f>SUM(AI7:AI32)</f>
        <v>75</v>
      </c>
      <c r="AJ33" s="7">
        <f>SUM(AJ7:AJ32)</f>
        <v>119</v>
      </c>
      <c r="AK33" s="7">
        <f>SUM(AK7:AK32)</f>
        <v>314</v>
      </c>
      <c r="AP33" s="7">
        <f>SUM(AP7:AP32)</f>
        <v>45</v>
      </c>
      <c r="AQ33" s="7">
        <f>SUM(AQ7:AQ32)</f>
        <v>0</v>
      </c>
      <c r="AW33" s="7">
        <f>SUM(AW7:AW32)</f>
        <v>105</v>
      </c>
      <c r="BE33" s="7">
        <f>SUM(BE7:BE32)</f>
        <v>55</v>
      </c>
      <c r="BF33" s="7">
        <f>SUM(BF7:BF32)</f>
        <v>18</v>
      </c>
      <c r="BG33" s="7">
        <f>SUM(BG7:BG32)</f>
        <v>9</v>
      </c>
      <c r="BH33" s="7">
        <f>SUM(BH7:BH32)</f>
        <v>28</v>
      </c>
    </row>
    <row r="34" spans="1:60" s="7" customFormat="1" ht="15" customHeight="1">
      <c r="A34" s="17">
        <v>28</v>
      </c>
      <c r="B34" s="36" t="s">
        <v>545</v>
      </c>
      <c r="C34" s="17"/>
      <c r="D34" s="38" t="s">
        <v>1217</v>
      </c>
      <c r="E34" s="38"/>
      <c r="F34" s="38"/>
      <c r="G34" s="16" t="s">
        <v>1225</v>
      </c>
      <c r="H34" s="16" t="s">
        <v>1226</v>
      </c>
      <c r="I34" s="38" t="s">
        <v>1227</v>
      </c>
      <c r="J34" s="44">
        <v>1953</v>
      </c>
      <c r="K34" s="18">
        <v>2010</v>
      </c>
      <c r="L34" s="17">
        <v>9</v>
      </c>
      <c r="M34" s="18"/>
      <c r="N34" s="17"/>
      <c r="O34" s="38" t="s">
        <v>1603</v>
      </c>
      <c r="P34" s="17"/>
      <c r="Q34" s="41" t="s">
        <v>3119</v>
      </c>
      <c r="R34" s="17"/>
      <c r="S34" s="38"/>
      <c r="T34" s="17"/>
      <c r="U34" s="17" t="s">
        <v>1074</v>
      </c>
      <c r="V34" s="52"/>
      <c r="W34" s="36" t="s">
        <v>1135</v>
      </c>
      <c r="X34" s="19" t="s">
        <v>1803</v>
      </c>
      <c r="Y34" s="19"/>
      <c r="Z34" s="19"/>
      <c r="AA34" s="19"/>
      <c r="AB34" s="19"/>
      <c r="AK34" s="7">
        <f>SUM(AI33:AL33)</f>
        <v>508</v>
      </c>
      <c r="BH34" s="7">
        <f>SUM(BF33:BI33)</f>
        <v>55</v>
      </c>
    </row>
    <row r="35" spans="1:60" s="7" customFormat="1" ht="15" customHeight="1">
      <c r="A35" s="17">
        <v>29</v>
      </c>
      <c r="B35" s="36" t="s">
        <v>545</v>
      </c>
      <c r="C35" s="17"/>
      <c r="D35" s="38" t="s">
        <v>267</v>
      </c>
      <c r="E35" s="38"/>
      <c r="F35" s="38"/>
      <c r="G35" s="16" t="s">
        <v>1231</v>
      </c>
      <c r="H35" s="16" t="s">
        <v>2554</v>
      </c>
      <c r="I35" s="38" t="s">
        <v>1232</v>
      </c>
      <c r="J35" s="44">
        <v>1985</v>
      </c>
      <c r="K35" s="18">
        <v>2010</v>
      </c>
      <c r="L35" s="17">
        <v>20</v>
      </c>
      <c r="M35" s="18"/>
      <c r="N35" s="17"/>
      <c r="O35" s="38" t="s">
        <v>1076</v>
      </c>
      <c r="P35" s="17"/>
      <c r="Q35" s="41" t="s">
        <v>3119</v>
      </c>
      <c r="R35" s="17"/>
      <c r="S35" s="38"/>
      <c r="T35" s="17"/>
      <c r="U35" s="17" t="s">
        <v>1077</v>
      </c>
      <c r="V35" s="52"/>
      <c r="W35" s="36" t="s">
        <v>1135</v>
      </c>
      <c r="X35" s="19" t="s">
        <v>1803</v>
      </c>
      <c r="Y35" s="19"/>
      <c r="Z35" s="19"/>
      <c r="AA35" s="19"/>
      <c r="AB35" s="19"/>
    </row>
    <row r="36" spans="1:60" s="7" customFormat="1" ht="15" customHeight="1">
      <c r="A36" s="17">
        <v>30</v>
      </c>
      <c r="B36" s="36" t="s">
        <v>545</v>
      </c>
      <c r="C36" s="17"/>
      <c r="D36" s="38" t="s">
        <v>267</v>
      </c>
      <c r="E36" s="38"/>
      <c r="F36" s="38"/>
      <c r="G36" s="16" t="s">
        <v>21</v>
      </c>
      <c r="H36" s="16" t="s">
        <v>2451</v>
      </c>
      <c r="I36" s="38" t="s">
        <v>363</v>
      </c>
      <c r="J36" s="44">
        <v>1833</v>
      </c>
      <c r="K36" s="18">
        <v>2010</v>
      </c>
      <c r="L36" s="17">
        <v>10</v>
      </c>
      <c r="M36" s="18"/>
      <c r="N36" s="17"/>
      <c r="O36" s="38" t="s">
        <v>1072</v>
      </c>
      <c r="P36" s="17"/>
      <c r="Q36" s="41" t="s">
        <v>3119</v>
      </c>
      <c r="R36" s="17"/>
      <c r="S36" s="38"/>
      <c r="T36" s="17"/>
      <c r="U36" s="17" t="s">
        <v>875</v>
      </c>
      <c r="V36" s="52"/>
      <c r="W36" s="36" t="s">
        <v>1135</v>
      </c>
      <c r="X36" s="19" t="s">
        <v>1803</v>
      </c>
      <c r="Y36" s="19"/>
      <c r="Z36" s="19"/>
      <c r="AA36" s="19"/>
      <c r="AB36" s="19"/>
    </row>
    <row r="37" spans="1:60" s="7" customFormat="1" ht="15" customHeight="1">
      <c r="A37" s="17">
        <v>31</v>
      </c>
      <c r="B37" s="36" t="s">
        <v>545</v>
      </c>
      <c r="C37" s="17"/>
      <c r="D37" s="38" t="s">
        <v>267</v>
      </c>
      <c r="E37" s="38"/>
      <c r="F37" s="38"/>
      <c r="G37" s="16" t="s">
        <v>21</v>
      </c>
      <c r="H37" s="16" t="s">
        <v>2446</v>
      </c>
      <c r="I37" s="75" t="s">
        <v>3442</v>
      </c>
      <c r="J37" s="44">
        <v>1941</v>
      </c>
      <c r="K37" s="18">
        <v>2010</v>
      </c>
      <c r="L37" s="17">
        <v>20</v>
      </c>
      <c r="M37" s="18"/>
      <c r="N37" s="17"/>
      <c r="O37" s="38" t="s">
        <v>1754</v>
      </c>
      <c r="P37" s="17"/>
      <c r="Q37" s="41" t="s">
        <v>3119</v>
      </c>
      <c r="R37" s="17"/>
      <c r="S37" s="38"/>
      <c r="T37" s="17"/>
      <c r="U37" s="17" t="s">
        <v>876</v>
      </c>
      <c r="V37" s="52"/>
      <c r="W37" s="36" t="s">
        <v>1135</v>
      </c>
      <c r="X37" s="19" t="s">
        <v>1803</v>
      </c>
      <c r="Y37" s="19"/>
      <c r="Z37" s="19"/>
      <c r="AA37" s="19"/>
      <c r="AB37" s="19"/>
    </row>
    <row r="38" spans="1:60" s="7" customFormat="1" ht="15" customHeight="1">
      <c r="A38" s="17">
        <v>32</v>
      </c>
      <c r="B38" s="36" t="s">
        <v>545</v>
      </c>
      <c r="C38" s="17"/>
      <c r="D38" s="38" t="s">
        <v>267</v>
      </c>
      <c r="E38" s="38"/>
      <c r="F38" s="38"/>
      <c r="G38" s="16" t="s">
        <v>21</v>
      </c>
      <c r="H38" s="16" t="s">
        <v>22</v>
      </c>
      <c r="I38" s="38" t="s">
        <v>1213</v>
      </c>
      <c r="J38" s="44">
        <v>1839</v>
      </c>
      <c r="K38" s="18">
        <v>2010</v>
      </c>
      <c r="L38" s="17">
        <v>20</v>
      </c>
      <c r="M38" s="18"/>
      <c r="N38" s="17"/>
      <c r="O38" s="38"/>
      <c r="P38" s="17"/>
      <c r="Q38" s="41" t="s">
        <v>2848</v>
      </c>
      <c r="R38" s="17"/>
      <c r="S38" s="38"/>
      <c r="T38" s="17"/>
      <c r="U38" s="17"/>
      <c r="V38" s="52"/>
      <c r="W38" s="36" t="s">
        <v>1135</v>
      </c>
      <c r="X38" s="19" t="s">
        <v>1803</v>
      </c>
      <c r="Y38" s="19"/>
      <c r="Z38" s="19"/>
      <c r="AA38" s="19"/>
      <c r="AB38" s="19"/>
    </row>
    <row r="39" spans="1:60" s="7" customFormat="1" ht="15" customHeight="1">
      <c r="A39" s="17">
        <v>33</v>
      </c>
      <c r="B39" s="36" t="s">
        <v>545</v>
      </c>
      <c r="C39" s="17"/>
      <c r="D39" s="38" t="s">
        <v>267</v>
      </c>
      <c r="E39" s="38"/>
      <c r="F39" s="38"/>
      <c r="G39" s="16" t="s">
        <v>1088</v>
      </c>
      <c r="H39" s="16" t="s">
        <v>1587</v>
      </c>
      <c r="I39" s="38" t="s">
        <v>1588</v>
      </c>
      <c r="J39" s="44">
        <v>1965</v>
      </c>
      <c r="K39" s="18">
        <v>2010</v>
      </c>
      <c r="L39" s="17" t="s">
        <v>1748</v>
      </c>
      <c r="M39" s="18"/>
      <c r="N39" s="17"/>
      <c r="O39" s="38" t="s">
        <v>877</v>
      </c>
      <c r="P39" s="17"/>
      <c r="Q39" s="41" t="s">
        <v>3119</v>
      </c>
      <c r="R39" s="17"/>
      <c r="S39" s="38"/>
      <c r="T39" s="17"/>
      <c r="U39" s="17" t="s">
        <v>878</v>
      </c>
      <c r="V39" s="52"/>
      <c r="W39" s="36" t="s">
        <v>1135</v>
      </c>
      <c r="X39" s="19" t="s">
        <v>1803</v>
      </c>
      <c r="Y39" s="19"/>
      <c r="Z39" s="19"/>
      <c r="AA39" s="19"/>
      <c r="AB39" s="19"/>
    </row>
    <row r="40" spans="1:60" s="7" customFormat="1" ht="15" customHeight="1">
      <c r="A40" s="17">
        <v>34</v>
      </c>
      <c r="B40" s="36" t="s">
        <v>545</v>
      </c>
      <c r="C40" s="17"/>
      <c r="D40" s="38" t="s">
        <v>267</v>
      </c>
      <c r="E40" s="38"/>
      <c r="F40" s="38"/>
      <c r="G40" s="16" t="s">
        <v>1109</v>
      </c>
      <c r="H40" s="16" t="s">
        <v>1110</v>
      </c>
      <c r="I40" s="38" t="s">
        <v>1111</v>
      </c>
      <c r="J40" s="44">
        <v>1947</v>
      </c>
      <c r="K40" s="18">
        <v>2010</v>
      </c>
      <c r="L40" s="17">
        <v>11</v>
      </c>
      <c r="M40" s="18"/>
      <c r="N40" s="17"/>
      <c r="O40" s="38" t="s">
        <v>1754</v>
      </c>
      <c r="P40" s="17"/>
      <c r="Q40" s="41" t="s">
        <v>3119</v>
      </c>
      <c r="R40" s="17"/>
      <c r="S40" s="38"/>
      <c r="T40" s="17"/>
      <c r="U40" s="17"/>
      <c r="V40" s="52"/>
      <c r="W40" s="36" t="s">
        <v>1135</v>
      </c>
      <c r="X40" s="19" t="s">
        <v>1803</v>
      </c>
      <c r="Y40" s="19"/>
      <c r="Z40" s="19"/>
      <c r="AA40" s="19"/>
      <c r="AB40" s="19"/>
    </row>
    <row r="41" spans="1:60" s="7" customFormat="1" ht="15" customHeight="1">
      <c r="A41" s="17">
        <v>35</v>
      </c>
      <c r="B41" s="36" t="s">
        <v>545</v>
      </c>
      <c r="C41" s="17"/>
      <c r="D41" s="38" t="s">
        <v>267</v>
      </c>
      <c r="E41" s="38"/>
      <c r="F41" s="38"/>
      <c r="G41" s="16" t="s">
        <v>122</v>
      </c>
      <c r="H41" s="16" t="s">
        <v>113</v>
      </c>
      <c r="I41" s="38" t="s">
        <v>114</v>
      </c>
      <c r="J41" s="44">
        <v>1984</v>
      </c>
      <c r="K41" s="18">
        <v>2010</v>
      </c>
      <c r="L41" s="17">
        <v>7</v>
      </c>
      <c r="M41" s="18"/>
      <c r="N41" s="17"/>
      <c r="O41" s="38" t="s">
        <v>1754</v>
      </c>
      <c r="P41" s="17"/>
      <c r="Q41" s="41" t="s">
        <v>3119</v>
      </c>
      <c r="R41" s="17"/>
      <c r="S41" s="38"/>
      <c r="T41" s="17"/>
      <c r="U41" s="17" t="s">
        <v>880</v>
      </c>
      <c r="V41" s="52"/>
      <c r="W41" s="36" t="s">
        <v>1135</v>
      </c>
      <c r="X41" s="19" t="s">
        <v>1803</v>
      </c>
      <c r="Y41" s="19"/>
      <c r="Z41" s="19"/>
      <c r="AA41" s="19"/>
      <c r="AB41" s="19"/>
    </row>
    <row r="42" spans="1:60" s="7" customFormat="1" ht="15" customHeight="1">
      <c r="A42" s="17">
        <v>36</v>
      </c>
      <c r="B42" s="36" t="s">
        <v>545</v>
      </c>
      <c r="C42" s="17"/>
      <c r="D42" s="38" t="s">
        <v>267</v>
      </c>
      <c r="E42" s="38"/>
      <c r="F42" s="38"/>
      <c r="G42" s="16" t="s">
        <v>276</v>
      </c>
      <c r="H42" s="16" t="s">
        <v>2446</v>
      </c>
      <c r="I42" s="38" t="s">
        <v>277</v>
      </c>
      <c r="J42" s="44">
        <v>1936</v>
      </c>
      <c r="K42" s="18">
        <v>2010</v>
      </c>
      <c r="L42" s="17">
        <v>7</v>
      </c>
      <c r="M42" s="18"/>
      <c r="N42" s="17"/>
      <c r="O42" s="38" t="s">
        <v>1754</v>
      </c>
      <c r="P42" s="17"/>
      <c r="Q42" s="41" t="s">
        <v>3119</v>
      </c>
      <c r="R42" s="17"/>
      <c r="S42" s="38"/>
      <c r="T42" s="17"/>
      <c r="U42" s="17" t="s">
        <v>881</v>
      </c>
      <c r="V42" s="52"/>
      <c r="W42" s="36" t="s">
        <v>1135</v>
      </c>
      <c r="X42" s="19" t="s">
        <v>1803</v>
      </c>
      <c r="Y42" s="19"/>
      <c r="Z42" s="19"/>
      <c r="AA42" s="19"/>
      <c r="AB42" s="19"/>
    </row>
    <row r="43" spans="1:60" s="7" customFormat="1" ht="15" customHeight="1">
      <c r="A43" s="17">
        <v>37</v>
      </c>
      <c r="B43" s="36" t="s">
        <v>545</v>
      </c>
      <c r="C43" s="17"/>
      <c r="D43" s="38" t="s">
        <v>267</v>
      </c>
      <c r="E43" s="38"/>
      <c r="F43" s="38"/>
      <c r="G43" s="16" t="s">
        <v>276</v>
      </c>
      <c r="H43" s="16" t="s">
        <v>1060</v>
      </c>
      <c r="I43" s="38" t="s">
        <v>1236</v>
      </c>
      <c r="J43" s="44">
        <v>2001</v>
      </c>
      <c r="K43" s="18">
        <v>2010</v>
      </c>
      <c r="L43" s="17">
        <v>7</v>
      </c>
      <c r="M43" s="18"/>
      <c r="N43" s="17"/>
      <c r="O43" s="38" t="s">
        <v>1754</v>
      </c>
      <c r="P43" s="17"/>
      <c r="Q43" s="41" t="s">
        <v>3119</v>
      </c>
      <c r="R43" s="17"/>
      <c r="S43" s="38"/>
      <c r="T43" s="17"/>
      <c r="U43" s="17" t="s">
        <v>882</v>
      </c>
      <c r="V43" s="52"/>
      <c r="W43" s="36" t="s">
        <v>1135</v>
      </c>
      <c r="X43" s="19" t="s">
        <v>1803</v>
      </c>
      <c r="Y43" s="19"/>
      <c r="Z43" s="19"/>
      <c r="AA43" s="19"/>
      <c r="AB43" s="19"/>
    </row>
    <row r="44" spans="1:60" s="7" customFormat="1" ht="15" customHeight="1">
      <c r="A44" s="17">
        <v>38</v>
      </c>
      <c r="B44" s="36" t="s">
        <v>545</v>
      </c>
      <c r="C44" s="17"/>
      <c r="D44" s="38" t="s">
        <v>267</v>
      </c>
      <c r="E44" s="38"/>
      <c r="F44" s="38"/>
      <c r="G44" s="16" t="s">
        <v>795</v>
      </c>
      <c r="H44" s="16" t="s">
        <v>796</v>
      </c>
      <c r="I44" s="38" t="s">
        <v>797</v>
      </c>
      <c r="J44" s="44">
        <v>1926</v>
      </c>
      <c r="K44" s="18">
        <v>2010</v>
      </c>
      <c r="L44" s="17">
        <v>10</v>
      </c>
      <c r="M44" s="18"/>
      <c r="N44" s="17"/>
      <c r="O44" s="38" t="s">
        <v>2924</v>
      </c>
      <c r="P44" s="17"/>
      <c r="Q44" s="41" t="s">
        <v>3119</v>
      </c>
      <c r="R44" s="17"/>
      <c r="S44" s="38"/>
      <c r="T44" s="17"/>
      <c r="U44" s="17" t="s">
        <v>883</v>
      </c>
      <c r="V44" s="52"/>
      <c r="W44" s="36" t="s">
        <v>1135</v>
      </c>
      <c r="X44" s="19" t="s">
        <v>1803</v>
      </c>
      <c r="Y44" s="19"/>
      <c r="Z44" s="19"/>
      <c r="AA44" s="19"/>
      <c r="AB44" s="19"/>
    </row>
    <row r="45" spans="1:60" s="7" customFormat="1" ht="15" customHeight="1">
      <c r="A45" s="17">
        <v>39</v>
      </c>
      <c r="B45" s="36" t="s">
        <v>545</v>
      </c>
      <c r="C45" s="17"/>
      <c r="D45" s="38" t="s">
        <v>267</v>
      </c>
      <c r="E45" s="38"/>
      <c r="F45" s="38"/>
      <c r="G45" s="16" t="s">
        <v>1112</v>
      </c>
      <c r="H45" s="16" t="s">
        <v>1113</v>
      </c>
      <c r="I45" s="38" t="s">
        <v>1114</v>
      </c>
      <c r="J45" s="44">
        <v>1850</v>
      </c>
      <c r="K45" s="18">
        <v>2010</v>
      </c>
      <c r="L45" s="17">
        <v>10</v>
      </c>
      <c r="M45" s="18"/>
      <c r="N45" s="17"/>
      <c r="O45" s="38" t="s">
        <v>1757</v>
      </c>
      <c r="P45" s="17"/>
      <c r="Q45" s="41" t="s">
        <v>3119</v>
      </c>
      <c r="R45" s="17"/>
      <c r="S45" s="38"/>
      <c r="T45" s="17"/>
      <c r="U45" s="17"/>
      <c r="V45" s="52"/>
      <c r="W45" s="36" t="s">
        <v>1135</v>
      </c>
      <c r="X45" s="19" t="s">
        <v>1803</v>
      </c>
      <c r="Y45" s="19"/>
      <c r="Z45" s="19"/>
      <c r="AA45" s="19"/>
      <c r="AB45" s="19"/>
    </row>
    <row r="46" spans="1:60" s="7" customFormat="1" ht="15" customHeight="1">
      <c r="A46" s="17">
        <v>40</v>
      </c>
      <c r="B46" s="36" t="s">
        <v>545</v>
      </c>
      <c r="C46" s="17"/>
      <c r="D46" s="38" t="s">
        <v>267</v>
      </c>
      <c r="E46" s="38"/>
      <c r="F46" s="38"/>
      <c r="G46" s="16" t="s">
        <v>1015</v>
      </c>
      <c r="H46" s="16" t="s">
        <v>1016</v>
      </c>
      <c r="I46" s="38" t="s">
        <v>1017</v>
      </c>
      <c r="J46" s="44">
        <v>1982</v>
      </c>
      <c r="K46" s="18">
        <v>2010</v>
      </c>
      <c r="L46" s="17">
        <v>7</v>
      </c>
      <c r="M46" s="18"/>
      <c r="N46" s="17"/>
      <c r="O46" s="38" t="s">
        <v>1754</v>
      </c>
      <c r="P46" s="17"/>
      <c r="Q46" s="41" t="s">
        <v>3119</v>
      </c>
      <c r="R46" s="17"/>
      <c r="S46" s="38"/>
      <c r="T46" s="17"/>
      <c r="U46" s="17" t="s">
        <v>884</v>
      </c>
      <c r="V46" s="52"/>
      <c r="W46" s="36" t="s">
        <v>1135</v>
      </c>
      <c r="X46" s="19" t="s">
        <v>1803</v>
      </c>
      <c r="Y46" s="19"/>
      <c r="Z46" s="19"/>
      <c r="AA46" s="19"/>
      <c r="AB46" s="19"/>
    </row>
    <row r="47" spans="1:60" s="7" customFormat="1" ht="15" customHeight="1">
      <c r="A47" s="17">
        <v>41</v>
      </c>
      <c r="B47" s="36" t="s">
        <v>545</v>
      </c>
      <c r="C47" s="17"/>
      <c r="D47" s="38" t="s">
        <v>267</v>
      </c>
      <c r="E47" s="38"/>
      <c r="F47" s="38"/>
      <c r="G47" s="16" t="s">
        <v>1115</v>
      </c>
      <c r="H47" s="16" t="s">
        <v>1116</v>
      </c>
      <c r="I47" s="38" t="s">
        <v>206</v>
      </c>
      <c r="J47" s="44">
        <v>1876</v>
      </c>
      <c r="K47" s="18">
        <v>2010</v>
      </c>
      <c r="L47" s="17">
        <v>8</v>
      </c>
      <c r="M47" s="18"/>
      <c r="N47" s="17"/>
      <c r="O47" s="38" t="s">
        <v>1754</v>
      </c>
      <c r="P47" s="17"/>
      <c r="Q47" s="41" t="s">
        <v>3119</v>
      </c>
      <c r="R47" s="17"/>
      <c r="S47" s="38"/>
      <c r="T47" s="17"/>
      <c r="U47" s="17"/>
      <c r="V47" s="52"/>
      <c r="W47" s="36" t="s">
        <v>1135</v>
      </c>
      <c r="X47" s="19" t="s">
        <v>1803</v>
      </c>
      <c r="Y47" s="19"/>
      <c r="Z47" s="19"/>
      <c r="AA47" s="19"/>
      <c r="AB47" s="19"/>
    </row>
    <row r="48" spans="1:60" s="7" customFormat="1" ht="15" customHeight="1">
      <c r="A48" s="17">
        <v>42</v>
      </c>
      <c r="B48" s="36" t="s">
        <v>545</v>
      </c>
      <c r="C48" s="17"/>
      <c r="D48" s="38" t="s">
        <v>267</v>
      </c>
      <c r="E48" s="38"/>
      <c r="F48" s="38"/>
      <c r="G48" s="16" t="s">
        <v>271</v>
      </c>
      <c r="H48" s="16" t="s">
        <v>274</v>
      </c>
      <c r="I48" s="38" t="s">
        <v>275</v>
      </c>
      <c r="J48" s="44">
        <v>1827</v>
      </c>
      <c r="K48" s="18">
        <v>2010</v>
      </c>
      <c r="L48" s="17" t="s">
        <v>888</v>
      </c>
      <c r="M48" s="18"/>
      <c r="N48" s="17"/>
      <c r="O48" s="38" t="s">
        <v>2924</v>
      </c>
      <c r="P48" s="17"/>
      <c r="Q48" s="41" t="s">
        <v>2924</v>
      </c>
      <c r="R48" s="17"/>
      <c r="S48" s="38"/>
      <c r="T48" s="17"/>
      <c r="U48" s="17" t="s">
        <v>889</v>
      </c>
      <c r="V48" s="52"/>
      <c r="W48" s="36" t="s">
        <v>1135</v>
      </c>
      <c r="X48" s="19" t="s">
        <v>1803</v>
      </c>
      <c r="Y48" s="19"/>
      <c r="Z48" s="19"/>
      <c r="AA48" s="19"/>
      <c r="AB48" s="19"/>
    </row>
    <row r="49" spans="1:54" s="7" customFormat="1" ht="15" customHeight="1">
      <c r="A49" s="17">
        <v>43</v>
      </c>
      <c r="B49" s="36" t="s">
        <v>545</v>
      </c>
      <c r="C49" s="17"/>
      <c r="D49" s="38" t="s">
        <v>267</v>
      </c>
      <c r="E49" s="38"/>
      <c r="F49" s="38"/>
      <c r="G49" s="16" t="s">
        <v>271</v>
      </c>
      <c r="H49" s="16" t="s">
        <v>1228</v>
      </c>
      <c r="I49" s="38" t="s">
        <v>32</v>
      </c>
      <c r="J49" s="44">
        <v>1961</v>
      </c>
      <c r="K49" s="18">
        <v>2010</v>
      </c>
      <c r="L49" s="17" t="s">
        <v>1755</v>
      </c>
      <c r="M49" s="18"/>
      <c r="N49" s="17"/>
      <c r="O49" s="38" t="s">
        <v>886</v>
      </c>
      <c r="P49" s="17"/>
      <c r="Q49" s="41" t="s">
        <v>3119</v>
      </c>
      <c r="R49" s="17"/>
      <c r="S49" s="38"/>
      <c r="T49" s="17"/>
      <c r="U49" s="17" t="s">
        <v>887</v>
      </c>
      <c r="V49" s="52"/>
      <c r="W49" s="36" t="s">
        <v>1135</v>
      </c>
      <c r="X49" s="19" t="s">
        <v>1803</v>
      </c>
      <c r="Y49" s="19"/>
      <c r="Z49" s="19"/>
      <c r="AA49" s="19"/>
      <c r="AB49" s="19"/>
    </row>
    <row r="50" spans="1:54" s="7" customFormat="1" ht="15" customHeight="1">
      <c r="A50" s="17">
        <v>44</v>
      </c>
      <c r="B50" s="36" t="s">
        <v>545</v>
      </c>
      <c r="C50" s="17"/>
      <c r="D50" s="38" t="s">
        <v>267</v>
      </c>
      <c r="E50" s="38"/>
      <c r="F50" s="38"/>
      <c r="G50" s="16" t="s">
        <v>271</v>
      </c>
      <c r="H50" s="16" t="s">
        <v>1104</v>
      </c>
      <c r="I50" s="38" t="s">
        <v>1105</v>
      </c>
      <c r="J50" s="44">
        <v>1942</v>
      </c>
      <c r="K50" s="18">
        <v>2010</v>
      </c>
      <c r="L50" s="17">
        <v>10</v>
      </c>
      <c r="M50" s="18"/>
      <c r="N50" s="17"/>
      <c r="O50" s="38" t="s">
        <v>2924</v>
      </c>
      <c r="P50" s="17"/>
      <c r="Q50" s="41" t="s">
        <v>3119</v>
      </c>
      <c r="R50" s="17"/>
      <c r="S50" s="38"/>
      <c r="T50" s="17"/>
      <c r="U50" s="17"/>
      <c r="V50" s="52"/>
      <c r="W50" s="36" t="s">
        <v>1135</v>
      </c>
      <c r="X50" s="19" t="s">
        <v>1803</v>
      </c>
      <c r="Y50" s="19"/>
      <c r="Z50" s="19"/>
      <c r="AA50" s="19"/>
      <c r="AB50" s="19"/>
    </row>
    <row r="51" spans="1:54" s="7" customFormat="1" ht="15" customHeight="1">
      <c r="A51" s="17">
        <v>45</v>
      </c>
      <c r="B51" s="36" t="s">
        <v>545</v>
      </c>
      <c r="C51" s="17"/>
      <c r="D51" s="38" t="s">
        <v>267</v>
      </c>
      <c r="E51" s="38"/>
      <c r="F51" s="38"/>
      <c r="G51" s="16" t="s">
        <v>271</v>
      </c>
      <c r="H51" s="16" t="s">
        <v>1058</v>
      </c>
      <c r="I51" s="38" t="s">
        <v>1059</v>
      </c>
      <c r="J51" s="44">
        <v>1842</v>
      </c>
      <c r="K51" s="18">
        <v>2010</v>
      </c>
      <c r="L51" s="17">
        <v>9</v>
      </c>
      <c r="M51" s="18"/>
      <c r="N51" s="17"/>
      <c r="O51" s="38" t="s">
        <v>1603</v>
      </c>
      <c r="P51" s="17"/>
      <c r="Q51" s="41" t="s">
        <v>2848</v>
      </c>
      <c r="R51" s="17"/>
      <c r="S51" s="38"/>
      <c r="T51" s="17"/>
      <c r="U51" s="17" t="s">
        <v>890</v>
      </c>
      <c r="V51" s="52"/>
      <c r="W51" s="36" t="s">
        <v>1135</v>
      </c>
      <c r="X51" s="19" t="s">
        <v>1803</v>
      </c>
      <c r="Y51" s="19"/>
      <c r="Z51" s="19"/>
      <c r="AA51" s="19"/>
      <c r="AB51" s="19"/>
    </row>
    <row r="52" spans="1:54" s="7" customFormat="1" ht="15" customHeight="1">
      <c r="A52" s="17">
        <v>46</v>
      </c>
      <c r="B52" s="36" t="s">
        <v>545</v>
      </c>
      <c r="C52" s="17"/>
      <c r="D52" s="38" t="s">
        <v>267</v>
      </c>
      <c r="E52" s="38"/>
      <c r="F52" s="38"/>
      <c r="G52" s="16" t="s">
        <v>271</v>
      </c>
      <c r="H52" s="16" t="s">
        <v>1106</v>
      </c>
      <c r="I52" s="38" t="s">
        <v>1269</v>
      </c>
      <c r="J52" s="44">
        <v>1805</v>
      </c>
      <c r="K52" s="18">
        <v>2010</v>
      </c>
      <c r="L52" s="17">
        <v>10</v>
      </c>
      <c r="M52" s="18"/>
      <c r="N52" s="17"/>
      <c r="O52" s="38" t="s">
        <v>2924</v>
      </c>
      <c r="P52" s="17"/>
      <c r="Q52" s="41" t="s">
        <v>2924</v>
      </c>
      <c r="R52" s="17"/>
      <c r="S52" s="38"/>
      <c r="T52" s="17"/>
      <c r="U52" s="17"/>
      <c r="V52" s="52"/>
      <c r="W52" s="36" t="s">
        <v>1135</v>
      </c>
      <c r="X52" s="19" t="s">
        <v>1803</v>
      </c>
      <c r="Y52" s="19"/>
      <c r="Z52" s="19"/>
      <c r="AA52" s="19"/>
      <c r="AB52" s="19"/>
    </row>
    <row r="53" spans="1:54" s="7" customFormat="1" ht="15" customHeight="1">
      <c r="A53" s="17">
        <v>47</v>
      </c>
      <c r="B53" s="36" t="s">
        <v>545</v>
      </c>
      <c r="C53" s="17"/>
      <c r="D53" s="38" t="s">
        <v>267</v>
      </c>
      <c r="E53" s="38"/>
      <c r="F53" s="38"/>
      <c r="G53" s="16" t="s">
        <v>868</v>
      </c>
      <c r="H53" s="16" t="s">
        <v>869</v>
      </c>
      <c r="I53" s="38" t="s">
        <v>870</v>
      </c>
      <c r="J53" s="44">
        <v>1996</v>
      </c>
      <c r="K53" s="18">
        <v>2010</v>
      </c>
      <c r="L53" s="17">
        <v>20</v>
      </c>
      <c r="M53" s="18"/>
      <c r="N53" s="17"/>
      <c r="O53" s="38" t="s">
        <v>1076</v>
      </c>
      <c r="P53" s="17"/>
      <c r="Q53" s="41" t="s">
        <v>3119</v>
      </c>
      <c r="R53" s="17"/>
      <c r="S53" s="38"/>
      <c r="T53" s="17"/>
      <c r="U53" s="17" t="s">
        <v>891</v>
      </c>
      <c r="V53" s="52"/>
      <c r="W53" s="36" t="s">
        <v>1135</v>
      </c>
      <c r="X53" s="19" t="s">
        <v>1803</v>
      </c>
      <c r="Y53" s="19"/>
      <c r="Z53" s="19"/>
      <c r="AA53" s="19"/>
      <c r="AB53" s="19"/>
    </row>
    <row r="54" spans="1:54" s="7" customFormat="1" ht="15" customHeight="1">
      <c r="A54" s="17">
        <v>48</v>
      </c>
      <c r="B54" s="36" t="s">
        <v>545</v>
      </c>
      <c r="C54" s="17"/>
      <c r="D54" s="38" t="s">
        <v>267</v>
      </c>
      <c r="E54" s="38"/>
      <c r="F54" s="38"/>
      <c r="G54" s="16" t="s">
        <v>268</v>
      </c>
      <c r="H54" s="16" t="s">
        <v>269</v>
      </c>
      <c r="I54" s="38" t="s">
        <v>270</v>
      </c>
      <c r="J54" s="44">
        <v>1901</v>
      </c>
      <c r="K54" s="18">
        <v>2010</v>
      </c>
      <c r="L54" s="17" t="s">
        <v>1747</v>
      </c>
      <c r="M54" s="18"/>
      <c r="N54" s="17"/>
      <c r="O54" s="38" t="s">
        <v>886</v>
      </c>
      <c r="P54" s="17"/>
      <c r="Q54" s="41" t="s">
        <v>3119</v>
      </c>
      <c r="R54" s="17"/>
      <c r="S54" s="38"/>
      <c r="T54" s="17"/>
      <c r="U54" s="17" t="s">
        <v>892</v>
      </c>
      <c r="V54" s="52"/>
      <c r="W54" s="36" t="s">
        <v>1135</v>
      </c>
      <c r="X54" s="19" t="s">
        <v>1803</v>
      </c>
      <c r="Y54" s="19"/>
      <c r="Z54" s="19"/>
      <c r="AA54" s="19"/>
      <c r="AB54" s="19"/>
    </row>
    <row r="55" spans="1:54" s="7" customFormat="1" ht="15" customHeight="1">
      <c r="A55" s="17">
        <v>49</v>
      </c>
      <c r="B55" s="36" t="s">
        <v>545</v>
      </c>
      <c r="C55" s="17"/>
      <c r="D55" s="38" t="s">
        <v>267</v>
      </c>
      <c r="E55" s="38"/>
      <c r="F55" s="38"/>
      <c r="G55" s="16" t="s">
        <v>1237</v>
      </c>
      <c r="H55" s="16" t="s">
        <v>1238</v>
      </c>
      <c r="I55" s="38" t="s">
        <v>1239</v>
      </c>
      <c r="J55" s="44">
        <v>1994</v>
      </c>
      <c r="K55" s="18">
        <v>2010</v>
      </c>
      <c r="L55" s="17" t="s">
        <v>1748</v>
      </c>
      <c r="M55" s="18"/>
      <c r="N55" s="17"/>
      <c r="O55" s="38" t="s">
        <v>893</v>
      </c>
      <c r="P55" s="17"/>
      <c r="Q55" s="41" t="s">
        <v>3119</v>
      </c>
      <c r="R55" s="17"/>
      <c r="S55" s="38"/>
      <c r="T55" s="17"/>
      <c r="U55" s="17" t="s">
        <v>1089</v>
      </c>
      <c r="V55" s="52"/>
      <c r="W55" s="36" t="s">
        <v>1135</v>
      </c>
      <c r="X55" s="19" t="s">
        <v>1803</v>
      </c>
      <c r="Y55" s="19"/>
      <c r="Z55" s="19"/>
      <c r="AA55" s="19"/>
      <c r="AB55" s="19"/>
    </row>
    <row r="56" spans="1:54" s="7" customFormat="1" ht="15" customHeight="1">
      <c r="A56" s="17">
        <v>50</v>
      </c>
      <c r="B56" s="36" t="s">
        <v>545</v>
      </c>
      <c r="C56" s="17"/>
      <c r="D56" s="38" t="s">
        <v>267</v>
      </c>
      <c r="E56" s="38"/>
      <c r="F56" s="38"/>
      <c r="G56" s="16" t="s">
        <v>1270</v>
      </c>
      <c r="H56" s="16" t="s">
        <v>1271</v>
      </c>
      <c r="I56" s="38" t="s">
        <v>1117</v>
      </c>
      <c r="J56" s="44">
        <v>1817</v>
      </c>
      <c r="K56" s="18">
        <v>2010</v>
      </c>
      <c r="L56" s="17">
        <v>11</v>
      </c>
      <c r="M56" s="18"/>
      <c r="N56" s="17"/>
      <c r="O56" s="38" t="s">
        <v>1754</v>
      </c>
      <c r="P56" s="17"/>
      <c r="Q56" s="41" t="s">
        <v>3119</v>
      </c>
      <c r="R56" s="17"/>
      <c r="S56" s="38"/>
      <c r="T56" s="17"/>
      <c r="U56" s="17"/>
      <c r="V56" s="52"/>
      <c r="W56" s="36" t="s">
        <v>1135</v>
      </c>
      <c r="X56" s="19" t="s">
        <v>1803</v>
      </c>
      <c r="Y56" s="19"/>
      <c r="Z56" s="19"/>
      <c r="AA56" s="19"/>
      <c r="AB56" s="19"/>
    </row>
    <row r="57" spans="1:54" s="7" customFormat="1" ht="15" customHeight="1">
      <c r="A57" s="17">
        <v>51</v>
      </c>
      <c r="B57" s="36" t="s">
        <v>545</v>
      </c>
      <c r="C57" s="17"/>
      <c r="D57" s="38" t="s">
        <v>267</v>
      </c>
      <c r="E57" s="38"/>
      <c r="F57" s="38"/>
      <c r="G57" s="16" t="s">
        <v>1193</v>
      </c>
      <c r="H57" s="16" t="s">
        <v>1013</v>
      </c>
      <c r="I57" s="38" t="s">
        <v>1014</v>
      </c>
      <c r="J57" s="44">
        <v>1972</v>
      </c>
      <c r="K57" s="18">
        <v>2010</v>
      </c>
      <c r="L57" s="17">
        <v>9</v>
      </c>
      <c r="M57" s="18"/>
      <c r="N57" s="17"/>
      <c r="O57" s="38" t="s">
        <v>2924</v>
      </c>
      <c r="P57" s="17"/>
      <c r="Q57" s="41" t="s">
        <v>2848</v>
      </c>
      <c r="R57" s="17"/>
      <c r="S57" s="38"/>
      <c r="T57" s="17"/>
      <c r="U57" s="17" t="s">
        <v>1094</v>
      </c>
      <c r="V57" s="52"/>
      <c r="W57" s="36" t="s">
        <v>1135</v>
      </c>
      <c r="X57" s="19" t="s">
        <v>1803</v>
      </c>
      <c r="Y57" s="19"/>
      <c r="Z57" s="19"/>
      <c r="AA57" s="19"/>
      <c r="AB57" s="19"/>
      <c r="AZ57" s="7">
        <v>1977</v>
      </c>
      <c r="BA57" s="80">
        <f t="shared" ref="BA57:BA85" si="28">(9E-42)*EXP(1)^(0.0495*AZ57)</f>
        <v>28.507028519409218</v>
      </c>
      <c r="BB57" s="79"/>
    </row>
    <row r="58" spans="1:54" s="7" customFormat="1" ht="15" customHeight="1">
      <c r="A58" s="17">
        <v>52</v>
      </c>
      <c r="B58" s="36" t="s">
        <v>545</v>
      </c>
      <c r="C58" s="17"/>
      <c r="D58" s="38" t="s">
        <v>267</v>
      </c>
      <c r="E58" s="38"/>
      <c r="F58" s="38"/>
      <c r="G58" s="16" t="s">
        <v>1056</v>
      </c>
      <c r="H58" s="16" t="s">
        <v>2554</v>
      </c>
      <c r="I58" s="38" t="s">
        <v>1057</v>
      </c>
      <c r="J58" s="44">
        <v>1932</v>
      </c>
      <c r="K58" s="18">
        <v>2010</v>
      </c>
      <c r="L58" s="17" t="s">
        <v>1750</v>
      </c>
      <c r="M58" s="18"/>
      <c r="N58" s="17"/>
      <c r="O58" s="38" t="s">
        <v>1754</v>
      </c>
      <c r="P58" s="17"/>
      <c r="Q58" s="41" t="s">
        <v>3119</v>
      </c>
      <c r="R58" s="17"/>
      <c r="S58" s="38"/>
      <c r="T58" s="17"/>
      <c r="U58" s="17" t="s">
        <v>1095</v>
      </c>
      <c r="V58" s="52"/>
      <c r="W58" s="36" t="s">
        <v>1135</v>
      </c>
      <c r="X58" s="19" t="s">
        <v>1803</v>
      </c>
      <c r="Y58" s="19"/>
      <c r="Z58" s="19"/>
      <c r="AA58" s="19"/>
      <c r="AB58" s="19"/>
      <c r="AZ58" s="7">
        <f t="shared" ref="AZ58:AZ85" si="29">AZ57+1</f>
        <v>1978</v>
      </c>
      <c r="BA58" s="80">
        <f t="shared" si="28"/>
        <v>29.953634563911368</v>
      </c>
      <c r="BB58" s="79">
        <f t="shared" ref="BB58:BB85" si="30">BA58-BA57</f>
        <v>1.4466060445021505</v>
      </c>
    </row>
    <row r="59" spans="1:54" s="7" customFormat="1" ht="15" customHeight="1">
      <c r="A59" s="17">
        <v>53</v>
      </c>
      <c r="B59" s="36" t="s">
        <v>545</v>
      </c>
      <c r="C59" s="17"/>
      <c r="D59" s="38" t="s">
        <v>267</v>
      </c>
      <c r="E59" s="38"/>
      <c r="F59" s="38"/>
      <c r="G59" s="16" t="s">
        <v>1190</v>
      </c>
      <c r="H59" s="16" t="s">
        <v>1191</v>
      </c>
      <c r="I59" s="38" t="s">
        <v>1192</v>
      </c>
      <c r="J59" s="44">
        <v>1959</v>
      </c>
      <c r="K59" s="18">
        <v>2010</v>
      </c>
      <c r="L59" s="17" t="s">
        <v>1748</v>
      </c>
      <c r="M59" s="18"/>
      <c r="N59" s="17"/>
      <c r="O59" s="38" t="s">
        <v>1070</v>
      </c>
      <c r="P59" s="17"/>
      <c r="Q59" s="41" t="s">
        <v>3119</v>
      </c>
      <c r="R59" s="17"/>
      <c r="S59" s="38"/>
      <c r="T59" s="17"/>
      <c r="U59" s="17" t="s">
        <v>1096</v>
      </c>
      <c r="V59" s="52"/>
      <c r="W59" s="36" t="s">
        <v>1135</v>
      </c>
      <c r="X59" s="19" t="s">
        <v>1803</v>
      </c>
      <c r="Y59" s="19"/>
      <c r="Z59" s="19"/>
      <c r="AA59" s="19"/>
      <c r="AB59" s="19"/>
      <c r="AZ59" s="7">
        <f t="shared" si="29"/>
        <v>1979</v>
      </c>
      <c r="BA59" s="80">
        <f t="shared" si="28"/>
        <v>31.473649488843765</v>
      </c>
      <c r="BB59" s="79">
        <f t="shared" si="30"/>
        <v>1.5200149249323971</v>
      </c>
    </row>
    <row r="60" spans="1:54" s="7" customFormat="1" ht="15" customHeight="1">
      <c r="A60" s="17">
        <v>54</v>
      </c>
      <c r="B60" s="36" t="s">
        <v>2309</v>
      </c>
      <c r="C60" s="17"/>
      <c r="D60" s="38" t="s">
        <v>2310</v>
      </c>
      <c r="E60" s="38" t="s">
        <v>2311</v>
      </c>
      <c r="F60" s="38" t="s">
        <v>2312</v>
      </c>
      <c r="G60" s="16" t="s">
        <v>1273</v>
      </c>
      <c r="H60" s="16" t="s">
        <v>1723</v>
      </c>
      <c r="I60" s="38" t="s">
        <v>1274</v>
      </c>
      <c r="J60" s="44">
        <v>1907</v>
      </c>
      <c r="K60" s="18">
        <v>2010</v>
      </c>
      <c r="L60" s="17">
        <v>6</v>
      </c>
      <c r="M60" s="18">
        <v>1960</v>
      </c>
      <c r="N60" s="17"/>
      <c r="O60" s="38" t="s">
        <v>1076</v>
      </c>
      <c r="P60" s="17"/>
      <c r="Q60" s="41" t="s">
        <v>2924</v>
      </c>
      <c r="R60" s="17"/>
      <c r="S60" s="38"/>
      <c r="T60" s="17"/>
      <c r="U60" s="17"/>
      <c r="V60" s="52"/>
      <c r="W60" s="36" t="s">
        <v>1592</v>
      </c>
      <c r="X60" s="19" t="s">
        <v>1803</v>
      </c>
      <c r="Y60" s="19"/>
      <c r="Z60" s="19"/>
      <c r="AA60" s="19"/>
      <c r="AB60" s="19"/>
      <c r="AZ60" s="7">
        <f t="shared" si="29"/>
        <v>1980</v>
      </c>
      <c r="BA60" s="80">
        <f t="shared" si="28"/>
        <v>33.07079847131677</v>
      </c>
      <c r="BB60" s="79">
        <f t="shared" si="30"/>
        <v>1.597148982473005</v>
      </c>
    </row>
    <row r="61" spans="1:54" s="7" customFormat="1" ht="15" customHeight="1">
      <c r="A61" s="17">
        <v>55</v>
      </c>
      <c r="B61" s="36" t="s">
        <v>2309</v>
      </c>
      <c r="C61" s="17"/>
      <c r="D61" s="38" t="s">
        <v>2310</v>
      </c>
      <c r="E61" s="38" t="s">
        <v>2311</v>
      </c>
      <c r="F61" s="38" t="s">
        <v>2312</v>
      </c>
      <c r="G61" s="16" t="s">
        <v>1273</v>
      </c>
      <c r="H61" s="16" t="s">
        <v>1186</v>
      </c>
      <c r="I61" s="38" t="s">
        <v>448</v>
      </c>
      <c r="J61" s="44">
        <v>1753</v>
      </c>
      <c r="K61" s="18">
        <v>2010</v>
      </c>
      <c r="L61" s="17" t="s">
        <v>2313</v>
      </c>
      <c r="M61" s="18"/>
      <c r="N61" s="17"/>
      <c r="O61" s="38" t="s">
        <v>431</v>
      </c>
      <c r="P61" s="17"/>
      <c r="Q61" s="41" t="s">
        <v>2848</v>
      </c>
      <c r="R61" s="17"/>
      <c r="S61" s="38"/>
      <c r="T61" s="17"/>
      <c r="U61" s="17"/>
      <c r="V61" s="52"/>
      <c r="W61" s="36" t="s">
        <v>1135</v>
      </c>
      <c r="X61" s="19" t="s">
        <v>1803</v>
      </c>
      <c r="Y61" s="19"/>
      <c r="Z61" s="19"/>
      <c r="AA61" s="19"/>
      <c r="AB61" s="19"/>
      <c r="AZ61" s="7">
        <f t="shared" si="29"/>
        <v>1981</v>
      </c>
      <c r="BA61" s="80">
        <f t="shared" si="28"/>
        <v>34.748995724760661</v>
      </c>
      <c r="BB61" s="79">
        <f t="shared" si="30"/>
        <v>1.6781972534438907</v>
      </c>
    </row>
    <row r="62" spans="1:54" s="7" customFormat="1" ht="15" customHeight="1">
      <c r="A62" s="19">
        <v>56</v>
      </c>
      <c r="B62" s="36" t="s">
        <v>2791</v>
      </c>
      <c r="C62" s="19"/>
      <c r="D62" s="36" t="s">
        <v>2544</v>
      </c>
      <c r="E62" s="36" t="s">
        <v>1046</v>
      </c>
      <c r="F62" s="36" t="s">
        <v>149</v>
      </c>
      <c r="G62" s="3" t="s">
        <v>208</v>
      </c>
      <c r="H62" s="3" t="s">
        <v>894</v>
      </c>
      <c r="I62" s="59" t="s">
        <v>306</v>
      </c>
      <c r="J62" s="41">
        <v>1930</v>
      </c>
      <c r="K62" s="20" t="s">
        <v>1803</v>
      </c>
      <c r="L62" s="19" t="s">
        <v>3091</v>
      </c>
      <c r="M62" s="20">
        <v>1977</v>
      </c>
      <c r="N62" s="19"/>
      <c r="O62" s="36"/>
      <c r="P62" s="19"/>
      <c r="Q62" s="41" t="s">
        <v>2924</v>
      </c>
      <c r="R62" s="19" t="s">
        <v>1035</v>
      </c>
      <c r="S62" s="36" t="s">
        <v>2848</v>
      </c>
      <c r="T62" s="19"/>
      <c r="U62" s="19"/>
      <c r="V62" s="52" t="s">
        <v>1729</v>
      </c>
      <c r="W62" t="s">
        <v>1311</v>
      </c>
      <c r="X62" s="19" t="s">
        <v>240</v>
      </c>
      <c r="Y62" s="19"/>
      <c r="Z62" s="25" t="s">
        <v>3386</v>
      </c>
      <c r="AA62" s="25"/>
      <c r="AB62" s="19"/>
      <c r="AZ62" s="7">
        <f t="shared" si="29"/>
        <v>1982</v>
      </c>
      <c r="BA62" s="80">
        <f t="shared" si="28"/>
        <v>36.512354091684372</v>
      </c>
      <c r="BB62" s="79">
        <f t="shared" si="30"/>
        <v>1.7633583669237112</v>
      </c>
    </row>
    <row r="63" spans="1:54" s="7" customFormat="1" ht="15" customHeight="1">
      <c r="A63" s="19"/>
      <c r="B63" s="36" t="s">
        <v>2791</v>
      </c>
      <c r="C63" s="19"/>
      <c r="D63" s="36" t="s">
        <v>2544</v>
      </c>
      <c r="E63" s="36" t="s">
        <v>1046</v>
      </c>
      <c r="F63" s="36" t="s">
        <v>149</v>
      </c>
      <c r="G63" s="3" t="s">
        <v>208</v>
      </c>
      <c r="H63" s="3" t="s">
        <v>1776</v>
      </c>
      <c r="I63" s="40" t="s">
        <v>1559</v>
      </c>
      <c r="J63" s="41">
        <v>1766</v>
      </c>
      <c r="K63" s="20"/>
      <c r="L63" s="19"/>
      <c r="M63" s="20">
        <v>1993</v>
      </c>
      <c r="N63" s="19"/>
      <c r="O63" s="36"/>
      <c r="P63" s="19"/>
      <c r="Q63" s="51" t="s">
        <v>1265</v>
      </c>
      <c r="R63" s="19"/>
      <c r="S63" s="36"/>
      <c r="T63" s="19"/>
      <c r="U63" s="19"/>
      <c r="V63" s="52"/>
      <c r="W63" s="36" t="s">
        <v>1486</v>
      </c>
      <c r="X63" s="19"/>
      <c r="Y63" s="19"/>
      <c r="Z63" s="25"/>
      <c r="AA63" s="25"/>
      <c r="AB63" s="19"/>
      <c r="AZ63" s="7">
        <f t="shared" si="29"/>
        <v>1983</v>
      </c>
      <c r="BA63" s="80">
        <f t="shared" si="28"/>
        <v>38.365195123224055</v>
      </c>
      <c r="BB63" s="79">
        <f t="shared" si="30"/>
        <v>1.8528410315396826</v>
      </c>
    </row>
    <row r="64" spans="1:54" s="7" customFormat="1" ht="15" customHeight="1">
      <c r="A64" s="19">
        <v>57</v>
      </c>
      <c r="B64" s="36" t="s">
        <v>2791</v>
      </c>
      <c r="C64" s="19"/>
      <c r="D64" s="36" t="s">
        <v>2544</v>
      </c>
      <c r="E64" s="36" t="s">
        <v>1731</v>
      </c>
      <c r="F64" s="36" t="s">
        <v>1732</v>
      </c>
      <c r="G64" s="3" t="s">
        <v>1316</v>
      </c>
      <c r="H64" s="3" t="s">
        <v>1496</v>
      </c>
      <c r="I64" s="59" t="s">
        <v>2483</v>
      </c>
      <c r="J64" s="41">
        <v>1958</v>
      </c>
      <c r="K64" s="20"/>
      <c r="L64" s="19"/>
      <c r="M64" s="20">
        <v>1989</v>
      </c>
      <c r="N64" s="19"/>
      <c r="O64" s="36"/>
      <c r="P64" s="19"/>
      <c r="Q64" s="41" t="s">
        <v>2924</v>
      </c>
      <c r="R64" s="19" t="s">
        <v>1035</v>
      </c>
      <c r="S64" s="36" t="s">
        <v>3209</v>
      </c>
      <c r="T64" s="19"/>
      <c r="U64" s="19"/>
      <c r="V64" s="52" t="s">
        <v>2484</v>
      </c>
      <c r="W64" s="36" t="s">
        <v>2454</v>
      </c>
      <c r="X64" s="19"/>
      <c r="Y64" s="19"/>
      <c r="Z64" s="25"/>
      <c r="AA64" s="25"/>
      <c r="AB64" s="19"/>
      <c r="AZ64" s="7">
        <f t="shared" si="29"/>
        <v>1984</v>
      </c>
      <c r="BA64" s="80">
        <f t="shared" si="28"/>
        <v>40.312059670189143</v>
      </c>
      <c r="BB64" s="79">
        <f t="shared" si="30"/>
        <v>1.946864546965088</v>
      </c>
    </row>
    <row r="65" spans="1:54" s="7" customFormat="1" ht="15" customHeight="1">
      <c r="A65" s="19">
        <v>68</v>
      </c>
      <c r="B65" s="36" t="s">
        <v>2145</v>
      </c>
      <c r="C65" s="19"/>
      <c r="D65" s="36" t="s">
        <v>2555</v>
      </c>
      <c r="E65" s="36" t="s">
        <v>1735</v>
      </c>
      <c r="F65" s="36" t="s">
        <v>1151</v>
      </c>
      <c r="G65" s="3" t="s">
        <v>1152</v>
      </c>
      <c r="H65" s="3" t="s">
        <v>7</v>
      </c>
      <c r="I65" s="60" t="s">
        <v>1476</v>
      </c>
      <c r="J65" s="41">
        <v>1846</v>
      </c>
      <c r="K65" s="20"/>
      <c r="L65" s="19"/>
      <c r="M65" s="20">
        <v>1979</v>
      </c>
      <c r="N65" s="19"/>
      <c r="O65" s="36" t="s">
        <v>622</v>
      </c>
      <c r="P65" s="19"/>
      <c r="Q65" s="41" t="s">
        <v>3119</v>
      </c>
      <c r="R65" s="19"/>
      <c r="S65" s="36" t="s">
        <v>3210</v>
      </c>
      <c r="T65" s="19"/>
      <c r="U65" s="19"/>
      <c r="V65" s="52" t="s">
        <v>2784</v>
      </c>
      <c r="W65" s="36" t="s">
        <v>2482</v>
      </c>
      <c r="X65" s="19"/>
      <c r="Y65" s="19"/>
      <c r="Z65" s="25"/>
      <c r="AA65" s="25"/>
      <c r="AB65" s="19"/>
      <c r="AZ65" s="7">
        <f t="shared" si="29"/>
        <v>1985</v>
      </c>
      <c r="BA65" s="80">
        <f t="shared" si="28"/>
        <v>42.357719011552611</v>
      </c>
      <c r="BB65" s="79">
        <f t="shared" si="30"/>
        <v>2.0456593413634678</v>
      </c>
    </row>
    <row r="66" spans="1:54" s="12" customFormat="1" ht="15" customHeight="1">
      <c r="A66" s="19">
        <v>69</v>
      </c>
      <c r="B66" s="36" t="s">
        <v>2145</v>
      </c>
      <c r="C66" s="19"/>
      <c r="D66" s="36" t="s">
        <v>2555</v>
      </c>
      <c r="E66" s="36" t="s">
        <v>1735</v>
      </c>
      <c r="F66" s="36" t="s">
        <v>1151</v>
      </c>
      <c r="G66" s="3" t="s">
        <v>1152</v>
      </c>
      <c r="H66" s="3" t="s">
        <v>1715</v>
      </c>
      <c r="I66" s="60" t="s">
        <v>1334</v>
      </c>
      <c r="J66" s="41">
        <v>1835</v>
      </c>
      <c r="K66" s="20" t="s">
        <v>1803</v>
      </c>
      <c r="L66" s="19"/>
      <c r="M66" s="20">
        <v>1979</v>
      </c>
      <c r="N66" s="19"/>
      <c r="O66" s="36" t="s">
        <v>622</v>
      </c>
      <c r="P66" s="19"/>
      <c r="Q66" s="41" t="s">
        <v>3119</v>
      </c>
      <c r="R66" s="19"/>
      <c r="S66" s="36" t="s">
        <v>3210</v>
      </c>
      <c r="T66" s="19"/>
      <c r="U66" s="19"/>
      <c r="V66" s="52" t="s">
        <v>1716</v>
      </c>
      <c r="W66" s="36" t="s">
        <v>1180</v>
      </c>
      <c r="X66" s="19"/>
      <c r="Y66" s="19"/>
      <c r="Z66" s="25"/>
      <c r="AA66" s="25"/>
      <c r="AB66" s="19"/>
      <c r="AZ66" s="7">
        <f t="shared" si="29"/>
        <v>1986</v>
      </c>
      <c r="BA66" s="80">
        <f t="shared" si="28"/>
        <v>44.507186547662741</v>
      </c>
      <c r="BB66" s="79">
        <f t="shared" si="30"/>
        <v>2.1494675361101301</v>
      </c>
    </row>
    <row r="67" spans="1:54" s="7" customFormat="1" ht="15" customHeight="1">
      <c r="A67" s="19"/>
      <c r="B67" s="36" t="s">
        <v>2145</v>
      </c>
      <c r="C67" s="19"/>
      <c r="D67" s="36" t="s">
        <v>2555</v>
      </c>
      <c r="E67" s="36" t="s">
        <v>1735</v>
      </c>
      <c r="F67" s="36" t="s">
        <v>1151</v>
      </c>
      <c r="G67" s="3" t="s">
        <v>1152</v>
      </c>
      <c r="H67" s="3" t="s">
        <v>1181</v>
      </c>
      <c r="I67" s="60" t="s">
        <v>1477</v>
      </c>
      <c r="J67" s="41">
        <v>1835</v>
      </c>
      <c r="K67" s="20"/>
      <c r="L67" s="19"/>
      <c r="M67" s="20">
        <v>1993</v>
      </c>
      <c r="N67" s="19"/>
      <c r="O67" s="36"/>
      <c r="P67" s="19"/>
      <c r="Q67" s="41" t="s">
        <v>3119</v>
      </c>
      <c r="R67" s="19"/>
      <c r="S67" s="36"/>
      <c r="T67" s="19"/>
      <c r="U67" s="19"/>
      <c r="V67" s="52" t="s">
        <v>1182</v>
      </c>
      <c r="W67" s="36" t="s">
        <v>570</v>
      </c>
      <c r="X67" s="19"/>
      <c r="Y67" s="19"/>
      <c r="Z67" s="25"/>
      <c r="AA67" s="25"/>
      <c r="AB67" s="19"/>
      <c r="AZ67" s="7">
        <f t="shared" si="29"/>
        <v>1987</v>
      </c>
      <c r="BA67" s="80">
        <f t="shared" si="28"/>
        <v>46.765730086839959</v>
      </c>
      <c r="BB67" s="79">
        <f t="shared" si="30"/>
        <v>2.258543539177218</v>
      </c>
    </row>
    <row r="68" spans="1:54" s="7" customFormat="1" ht="15" customHeight="1">
      <c r="A68" s="19"/>
      <c r="B68" s="36" t="s">
        <v>2145</v>
      </c>
      <c r="C68" s="19"/>
      <c r="D68" s="36" t="s">
        <v>2555</v>
      </c>
      <c r="E68" s="36" t="s">
        <v>1735</v>
      </c>
      <c r="F68" s="36" t="s">
        <v>1151</v>
      </c>
      <c r="G68" s="3" t="s">
        <v>1478</v>
      </c>
      <c r="H68" s="3" t="s">
        <v>1183</v>
      </c>
      <c r="I68" s="59" t="s">
        <v>3225</v>
      </c>
      <c r="J68" s="41">
        <v>1869</v>
      </c>
      <c r="K68" s="20"/>
      <c r="L68" s="19"/>
      <c r="M68" s="20">
        <v>1993</v>
      </c>
      <c r="N68" s="19"/>
      <c r="O68" s="36"/>
      <c r="P68" s="19"/>
      <c r="Q68" s="41" t="s">
        <v>3119</v>
      </c>
      <c r="R68" s="19"/>
      <c r="S68" s="36"/>
      <c r="T68" s="19"/>
      <c r="U68" s="19"/>
      <c r="V68" s="52" t="s">
        <v>1336</v>
      </c>
      <c r="W68" s="36" t="s">
        <v>570</v>
      </c>
      <c r="X68" s="19"/>
      <c r="Y68" s="19"/>
      <c r="Z68" s="25"/>
      <c r="AA68" s="25"/>
      <c r="AB68" s="19"/>
      <c r="AZ68" s="7">
        <f t="shared" si="29"/>
        <v>1988</v>
      </c>
      <c r="BA68" s="80">
        <f t="shared" si="28"/>
        <v>49.138884755455031</v>
      </c>
      <c r="BB68" s="79">
        <f t="shared" si="30"/>
        <v>2.3731546686150722</v>
      </c>
    </row>
    <row r="69" spans="1:54" s="7" customFormat="1" ht="15" customHeight="1">
      <c r="A69" s="19"/>
      <c r="B69" s="36" t="s">
        <v>2145</v>
      </c>
      <c r="C69" s="19"/>
      <c r="D69" s="36" t="s">
        <v>2555</v>
      </c>
      <c r="E69" s="36" t="s">
        <v>1735</v>
      </c>
      <c r="F69" s="36" t="s">
        <v>1151</v>
      </c>
      <c r="G69" s="3" t="s">
        <v>1345</v>
      </c>
      <c r="H69" s="3" t="s">
        <v>2702</v>
      </c>
      <c r="I69" s="60" t="s">
        <v>1479</v>
      </c>
      <c r="J69" s="41">
        <v>1776</v>
      </c>
      <c r="K69" s="20"/>
      <c r="L69" s="19"/>
      <c r="M69" s="20">
        <v>1993</v>
      </c>
      <c r="N69" s="19"/>
      <c r="O69" s="36"/>
      <c r="P69" s="19"/>
      <c r="Q69" s="51" t="s">
        <v>3119</v>
      </c>
      <c r="R69" s="19"/>
      <c r="S69" s="36"/>
      <c r="T69" s="19"/>
      <c r="U69" s="19"/>
      <c r="V69" s="52"/>
      <c r="W69" s="36" t="s">
        <v>570</v>
      </c>
      <c r="X69" s="19"/>
      <c r="Y69" s="19"/>
      <c r="Z69" s="25"/>
      <c r="AA69" s="25"/>
      <c r="AB69" s="19"/>
      <c r="AZ69" s="7">
        <f t="shared" si="29"/>
        <v>1989</v>
      </c>
      <c r="BA69" s="80">
        <f t="shared" si="28"/>
        <v>51.632466563146323</v>
      </c>
      <c r="BB69" s="79">
        <f t="shared" si="30"/>
        <v>2.4935818076912923</v>
      </c>
    </row>
    <row r="70" spans="1:54" s="13" customFormat="1" ht="15" customHeight="1">
      <c r="A70" s="19">
        <v>70</v>
      </c>
      <c r="B70" s="36" t="s">
        <v>2145</v>
      </c>
      <c r="C70" s="19"/>
      <c r="D70" s="36" t="s">
        <v>2555</v>
      </c>
      <c r="E70" s="36" t="s">
        <v>1735</v>
      </c>
      <c r="F70" s="36" t="s">
        <v>618</v>
      </c>
      <c r="G70" s="3" t="s">
        <v>1377</v>
      </c>
      <c r="H70" s="3" t="s">
        <v>903</v>
      </c>
      <c r="I70" s="59" t="s">
        <v>3434</v>
      </c>
      <c r="J70" s="41">
        <v>1956</v>
      </c>
      <c r="K70" s="20"/>
      <c r="L70" s="19"/>
      <c r="M70" s="20">
        <v>2001</v>
      </c>
      <c r="N70" s="19"/>
      <c r="O70" s="36"/>
      <c r="P70" s="19"/>
      <c r="Q70" s="41" t="s">
        <v>2924</v>
      </c>
      <c r="R70" s="19" t="s">
        <v>2598</v>
      </c>
      <c r="S70" s="36" t="s">
        <v>3212</v>
      </c>
      <c r="T70" s="19"/>
      <c r="U70" s="19"/>
      <c r="V70" s="52"/>
      <c r="W70" s="36" t="s">
        <v>1036</v>
      </c>
      <c r="X70" s="19"/>
      <c r="Y70" s="19"/>
      <c r="Z70" s="25"/>
      <c r="AA70" s="25"/>
      <c r="AB70" s="3"/>
      <c r="AZ70" s="7">
        <f t="shared" si="29"/>
        <v>1990</v>
      </c>
      <c r="BA70" s="80">
        <f t="shared" si="28"/>
        <v>54.252586656405796</v>
      </c>
      <c r="BB70" s="79">
        <f t="shared" si="30"/>
        <v>2.620120093259473</v>
      </c>
    </row>
    <row r="71" spans="1:54" s="13" customFormat="1" ht="15" customHeight="1">
      <c r="A71" s="19">
        <v>71</v>
      </c>
      <c r="B71" s="36" t="s">
        <v>2145</v>
      </c>
      <c r="C71" s="19"/>
      <c r="D71" s="36" t="s">
        <v>2555</v>
      </c>
      <c r="E71" s="36" t="s">
        <v>1735</v>
      </c>
      <c r="F71" s="36" t="s">
        <v>618</v>
      </c>
      <c r="G71" s="3" t="s">
        <v>902</v>
      </c>
      <c r="H71" s="3" t="s">
        <v>1047</v>
      </c>
      <c r="I71" s="60" t="s">
        <v>1233</v>
      </c>
      <c r="J71" s="41">
        <v>1866</v>
      </c>
      <c r="K71" s="20"/>
      <c r="L71" s="19"/>
      <c r="M71" s="20">
        <v>1962</v>
      </c>
      <c r="N71" s="19"/>
      <c r="O71" s="36"/>
      <c r="P71" s="19"/>
      <c r="Q71" s="41" t="s">
        <v>2924</v>
      </c>
      <c r="R71" s="19" t="s">
        <v>2535</v>
      </c>
      <c r="S71" s="36" t="s">
        <v>3211</v>
      </c>
      <c r="T71" s="19"/>
      <c r="U71" s="19"/>
      <c r="V71" s="52"/>
      <c r="W71" s="36" t="s">
        <v>1669</v>
      </c>
      <c r="X71" s="19"/>
      <c r="Y71" s="19"/>
      <c r="Z71" s="25"/>
      <c r="AA71" s="25"/>
      <c r="AB71" s="3"/>
      <c r="AZ71" s="7">
        <f t="shared" si="29"/>
        <v>1991</v>
      </c>
      <c r="BA71" s="80">
        <f t="shared" si="28"/>
        <v>57.005666295470881</v>
      </c>
      <c r="BB71" s="79">
        <f t="shared" si="30"/>
        <v>2.7530796390650849</v>
      </c>
    </row>
    <row r="72" spans="1:54" s="13" customFormat="1" ht="15" customHeight="1">
      <c r="A72" s="19">
        <v>72</v>
      </c>
      <c r="B72" s="36" t="s">
        <v>2145</v>
      </c>
      <c r="C72" s="19"/>
      <c r="D72" s="36" t="s">
        <v>2555</v>
      </c>
      <c r="E72" s="36" t="s">
        <v>1735</v>
      </c>
      <c r="F72" s="36" t="s">
        <v>618</v>
      </c>
      <c r="G72" s="3" t="s">
        <v>902</v>
      </c>
      <c r="H72" s="3" t="s">
        <v>29</v>
      </c>
      <c r="I72" s="60" t="s">
        <v>1234</v>
      </c>
      <c r="J72" s="41">
        <v>1869</v>
      </c>
      <c r="K72" s="20"/>
      <c r="L72" s="19"/>
      <c r="M72" s="20">
        <v>1945</v>
      </c>
      <c r="N72" s="19"/>
      <c r="O72" s="36" t="s">
        <v>622</v>
      </c>
      <c r="P72" s="19"/>
      <c r="Q72" s="41" t="s">
        <v>2924</v>
      </c>
      <c r="R72" s="19" t="s">
        <v>2598</v>
      </c>
      <c r="S72" s="36" t="s">
        <v>3213</v>
      </c>
      <c r="T72" s="19"/>
      <c r="U72" s="19"/>
      <c r="V72" s="52" t="s">
        <v>3117</v>
      </c>
      <c r="W72" t="s">
        <v>1560</v>
      </c>
      <c r="X72" s="19"/>
      <c r="Y72" s="19"/>
      <c r="Z72" s="25"/>
      <c r="AA72" s="25"/>
      <c r="AB72" s="3"/>
      <c r="AZ72" s="7">
        <f t="shared" si="29"/>
        <v>1992</v>
      </c>
      <c r="BA72" s="80">
        <f t="shared" si="28"/>
        <v>59.898452591234886</v>
      </c>
      <c r="BB72" s="79">
        <f t="shared" si="30"/>
        <v>2.8927862957640045</v>
      </c>
    </row>
    <row r="73" spans="1:54" s="7" customFormat="1" ht="15" customHeight="1">
      <c r="A73" s="19">
        <v>73</v>
      </c>
      <c r="B73" s="36" t="s">
        <v>2145</v>
      </c>
      <c r="C73" s="19"/>
      <c r="D73" s="36" t="s">
        <v>2555</v>
      </c>
      <c r="E73" s="36" t="s">
        <v>1735</v>
      </c>
      <c r="F73" s="36" t="s">
        <v>2458</v>
      </c>
      <c r="G73" s="3" t="s">
        <v>1188</v>
      </c>
      <c r="H73" s="3" t="s">
        <v>287</v>
      </c>
      <c r="I73" s="59" t="s">
        <v>2574</v>
      </c>
      <c r="J73" s="41">
        <v>1853</v>
      </c>
      <c r="K73" s="20" t="s">
        <v>1803</v>
      </c>
      <c r="L73" s="19" t="s">
        <v>1803</v>
      </c>
      <c r="M73" s="20">
        <v>2006</v>
      </c>
      <c r="N73" s="19"/>
      <c r="O73" s="36" t="s">
        <v>288</v>
      </c>
      <c r="P73" s="19"/>
      <c r="Q73" s="41" t="s">
        <v>2848</v>
      </c>
      <c r="R73" s="19"/>
      <c r="S73" s="36" t="s">
        <v>3211</v>
      </c>
      <c r="T73" s="19"/>
      <c r="U73" s="19"/>
      <c r="V73" s="52" t="s">
        <v>3012</v>
      </c>
      <c r="W73" s="36" t="s">
        <v>2144</v>
      </c>
      <c r="X73" s="19"/>
      <c r="Y73" s="19"/>
      <c r="Z73" s="22"/>
      <c r="AA73" s="19"/>
      <c r="AB73" s="19"/>
      <c r="AZ73" s="7">
        <f t="shared" si="29"/>
        <v>1993</v>
      </c>
      <c r="BA73" s="80">
        <f t="shared" si="28"/>
        <v>62.938035040729247</v>
      </c>
      <c r="BB73" s="79">
        <f t="shared" si="30"/>
        <v>3.0395824494943611</v>
      </c>
    </row>
    <row r="74" spans="1:54" s="7" customFormat="1" ht="15" customHeight="1">
      <c r="A74" s="19">
        <v>74</v>
      </c>
      <c r="B74" s="36" t="s">
        <v>2145</v>
      </c>
      <c r="C74" s="19"/>
      <c r="D74" s="36" t="s">
        <v>2555</v>
      </c>
      <c r="E74" s="36" t="s">
        <v>1735</v>
      </c>
      <c r="F74" s="36" t="s">
        <v>2904</v>
      </c>
      <c r="G74" s="3" t="s">
        <v>1885</v>
      </c>
      <c r="H74" s="3" t="s">
        <v>2445</v>
      </c>
      <c r="I74" s="59" t="s">
        <v>3226</v>
      </c>
      <c r="J74" s="41">
        <v>1935</v>
      </c>
      <c r="K74" s="20" t="s">
        <v>1803</v>
      </c>
      <c r="L74" s="19" t="s">
        <v>1803</v>
      </c>
      <c r="M74" s="20">
        <v>1962</v>
      </c>
      <c r="N74" s="19"/>
      <c r="O74" s="36" t="s">
        <v>288</v>
      </c>
      <c r="P74" s="19"/>
      <c r="Q74" s="41" t="s">
        <v>2924</v>
      </c>
      <c r="R74" s="19" t="s">
        <v>2640</v>
      </c>
      <c r="S74" s="36" t="s">
        <v>3211</v>
      </c>
      <c r="T74" s="19"/>
      <c r="U74" s="19"/>
      <c r="V74" s="52" t="s">
        <v>1770</v>
      </c>
      <c r="W74" s="36" t="s">
        <v>1670</v>
      </c>
      <c r="X74" s="19"/>
      <c r="Y74" s="19"/>
      <c r="Z74" s="25"/>
      <c r="AA74" s="25"/>
      <c r="AB74" s="19"/>
      <c r="AZ74" s="7">
        <f t="shared" si="29"/>
        <v>1994</v>
      </c>
      <c r="BA74" s="80">
        <f t="shared" si="28"/>
        <v>66.131862901708061</v>
      </c>
      <c r="BB74" s="79">
        <f t="shared" si="30"/>
        <v>3.1938278609788142</v>
      </c>
    </row>
    <row r="75" spans="1:54" s="7" customFormat="1" ht="15" customHeight="1">
      <c r="A75" s="19">
        <v>75</v>
      </c>
      <c r="B75" s="36" t="s">
        <v>2145</v>
      </c>
      <c r="C75" s="19"/>
      <c r="D75" s="36" t="s">
        <v>2555</v>
      </c>
      <c r="E75" s="36" t="s">
        <v>1735</v>
      </c>
      <c r="F75" s="36" t="s">
        <v>851</v>
      </c>
      <c r="G75" s="3" t="s">
        <v>243</v>
      </c>
      <c r="H75" s="3" t="s">
        <v>2942</v>
      </c>
      <c r="I75" s="60" t="s">
        <v>1253</v>
      </c>
      <c r="J75" s="41">
        <v>1761</v>
      </c>
      <c r="K75" s="20">
        <v>1966</v>
      </c>
      <c r="L75" s="19" t="s">
        <v>3091</v>
      </c>
      <c r="M75" s="20">
        <v>1993</v>
      </c>
      <c r="N75" s="19"/>
      <c r="O75" s="36" t="s">
        <v>622</v>
      </c>
      <c r="P75" s="19"/>
      <c r="Q75" s="41" t="s">
        <v>3119</v>
      </c>
      <c r="R75" s="19"/>
      <c r="S75" s="36" t="s">
        <v>3210</v>
      </c>
      <c r="T75" s="19"/>
      <c r="U75" s="19"/>
      <c r="V75" s="52" t="s">
        <v>3349</v>
      </c>
      <c r="W75" s="36" t="s">
        <v>1338</v>
      </c>
      <c r="X75" s="19" t="s">
        <v>1803</v>
      </c>
      <c r="Y75" s="19"/>
      <c r="Z75" s="25"/>
      <c r="AA75" s="25"/>
      <c r="AB75" s="19"/>
      <c r="AZ75" s="7">
        <f t="shared" si="29"/>
        <v>1995</v>
      </c>
      <c r="BA75" s="80">
        <f t="shared" si="28"/>
        <v>69.487763448924454</v>
      </c>
      <c r="BB75" s="79">
        <f t="shared" si="30"/>
        <v>3.3559005472163932</v>
      </c>
    </row>
    <row r="76" spans="1:54" s="7" customFormat="1" ht="15" customHeight="1">
      <c r="A76" s="19"/>
      <c r="B76" s="36" t="s">
        <v>2145</v>
      </c>
      <c r="C76" s="19"/>
      <c r="D76" s="40" t="s">
        <v>2780</v>
      </c>
      <c r="E76" s="40" t="s">
        <v>2737</v>
      </c>
      <c r="F76" s="40" t="s">
        <v>3092</v>
      </c>
      <c r="G76" s="3" t="s">
        <v>3093</v>
      </c>
      <c r="H76" s="3" t="s">
        <v>2719</v>
      </c>
      <c r="I76" s="40" t="s">
        <v>1337</v>
      </c>
      <c r="J76" s="45">
        <v>1901</v>
      </c>
      <c r="K76" s="20"/>
      <c r="L76" s="19"/>
      <c r="M76" s="20">
        <v>1993</v>
      </c>
      <c r="N76" s="19"/>
      <c r="O76" s="36"/>
      <c r="P76" s="19"/>
      <c r="Q76" s="41" t="s">
        <v>3119</v>
      </c>
      <c r="R76" s="19"/>
      <c r="S76" s="36"/>
      <c r="T76" s="19"/>
      <c r="U76" s="19"/>
      <c r="V76" s="52"/>
      <c r="W76" s="36" t="s">
        <v>570</v>
      </c>
      <c r="X76" s="19"/>
      <c r="Y76" s="19"/>
      <c r="Z76" s="25"/>
      <c r="AA76" s="25"/>
      <c r="AB76" s="19"/>
      <c r="AZ76" s="7">
        <f t="shared" si="29"/>
        <v>1996</v>
      </c>
      <c r="BA76" s="80">
        <f t="shared" si="28"/>
        <v>73.013961156824408</v>
      </c>
      <c r="BB76" s="79">
        <f t="shared" si="30"/>
        <v>3.5261977078999536</v>
      </c>
    </row>
    <row r="77" spans="1:54" s="7" customFormat="1" ht="15" customHeight="1">
      <c r="A77" s="19">
        <v>58</v>
      </c>
      <c r="B77" s="36" t="s">
        <v>2145</v>
      </c>
      <c r="C77" s="19"/>
      <c r="D77" s="36" t="s">
        <v>2780</v>
      </c>
      <c r="E77" s="36" t="s">
        <v>2737</v>
      </c>
      <c r="F77" s="36" t="s">
        <v>3092</v>
      </c>
      <c r="G77" s="3" t="s">
        <v>3093</v>
      </c>
      <c r="H77" s="3" t="s">
        <v>903</v>
      </c>
      <c r="I77" s="60" t="s">
        <v>1173</v>
      </c>
      <c r="J77" s="41">
        <v>1902</v>
      </c>
      <c r="K77" s="20">
        <v>2010</v>
      </c>
      <c r="L77" s="19"/>
      <c r="M77" s="20"/>
      <c r="N77" s="19"/>
      <c r="O77" s="36"/>
      <c r="P77" s="19"/>
      <c r="Q77" s="41" t="s">
        <v>2924</v>
      </c>
      <c r="R77" s="19" t="s">
        <v>1035</v>
      </c>
      <c r="S77" s="36" t="s">
        <v>2848</v>
      </c>
      <c r="T77" s="19"/>
      <c r="U77" s="19"/>
      <c r="V77" s="52"/>
      <c r="W77" s="36" t="s">
        <v>3094</v>
      </c>
      <c r="X77" s="19"/>
      <c r="Y77" s="19"/>
      <c r="Z77" s="25"/>
      <c r="AA77" s="25"/>
      <c r="AB77" s="19"/>
      <c r="AZ77" s="7">
        <f t="shared" si="29"/>
        <v>1997</v>
      </c>
      <c r="BA77" s="80">
        <f t="shared" si="28"/>
        <v>76.719097855677234</v>
      </c>
      <c r="BB77" s="79">
        <f t="shared" si="30"/>
        <v>3.7051366988528258</v>
      </c>
    </row>
    <row r="78" spans="1:54" s="12" customFormat="1" ht="15" customHeight="1">
      <c r="A78" s="19">
        <v>60</v>
      </c>
      <c r="B78" s="36" t="s">
        <v>2145</v>
      </c>
      <c r="C78" s="19"/>
      <c r="D78" s="36" t="s">
        <v>2780</v>
      </c>
      <c r="E78" s="36" t="s">
        <v>2737</v>
      </c>
      <c r="F78" s="36" t="s">
        <v>3096</v>
      </c>
      <c r="G78" s="3" t="s">
        <v>3028</v>
      </c>
      <c r="H78" s="3" t="s">
        <v>2792</v>
      </c>
      <c r="I78" s="60" t="s">
        <v>1175</v>
      </c>
      <c r="J78" s="41">
        <v>1771</v>
      </c>
      <c r="K78" s="20">
        <v>1993</v>
      </c>
      <c r="L78" s="19"/>
      <c r="M78" s="20">
        <v>1959</v>
      </c>
      <c r="N78" s="19"/>
      <c r="O78" s="36"/>
      <c r="P78" s="19"/>
      <c r="Q78" s="41" t="s">
        <v>2924</v>
      </c>
      <c r="R78" s="19" t="s">
        <v>816</v>
      </c>
      <c r="S78" s="36" t="s">
        <v>815</v>
      </c>
      <c r="T78" s="19"/>
      <c r="U78" s="19"/>
      <c r="V78" s="52"/>
      <c r="W78" s="36" t="s">
        <v>1568</v>
      </c>
      <c r="X78" s="19"/>
      <c r="Y78" s="19"/>
      <c r="Z78" s="25"/>
      <c r="AA78" s="25"/>
      <c r="AB78" s="19"/>
      <c r="AZ78" s="7">
        <f t="shared" si="29"/>
        <v>1998</v>
      </c>
      <c r="BA78" s="80">
        <f t="shared" si="28"/>
        <v>80.61225391055136</v>
      </c>
      <c r="BB78" s="79">
        <f t="shared" si="30"/>
        <v>3.893156054874126</v>
      </c>
    </row>
    <row r="79" spans="1:54" s="7" customFormat="1" ht="15" customHeight="1">
      <c r="A79" s="19">
        <v>59</v>
      </c>
      <c r="B79" s="36" t="s">
        <v>2145</v>
      </c>
      <c r="C79" s="19"/>
      <c r="D79" s="36" t="s">
        <v>2780</v>
      </c>
      <c r="E79" s="36" t="s">
        <v>2737</v>
      </c>
      <c r="F79" s="36" t="s">
        <v>3095</v>
      </c>
      <c r="G79" s="3" t="s">
        <v>1149</v>
      </c>
      <c r="H79" s="3" t="s">
        <v>1150</v>
      </c>
      <c r="I79" s="60" t="s">
        <v>1174</v>
      </c>
      <c r="J79" s="41">
        <v>1835</v>
      </c>
      <c r="K79" s="20">
        <v>2006</v>
      </c>
      <c r="L79" s="19"/>
      <c r="M79" s="20"/>
      <c r="N79" s="19"/>
      <c r="O79" s="36" t="s">
        <v>622</v>
      </c>
      <c r="P79" s="19"/>
      <c r="Q79" s="41" t="s">
        <v>2848</v>
      </c>
      <c r="R79" s="19"/>
      <c r="S79" s="36" t="s">
        <v>3209</v>
      </c>
      <c r="T79" s="19"/>
      <c r="U79" s="19"/>
      <c r="V79" s="52" t="s">
        <v>3004</v>
      </c>
      <c r="W79" s="36" t="s">
        <v>2144</v>
      </c>
      <c r="X79" s="19"/>
      <c r="Y79" s="19"/>
      <c r="Z79" s="19"/>
      <c r="AA79" s="22"/>
      <c r="AB79" s="19"/>
      <c r="AZ79" s="7">
        <f t="shared" si="29"/>
        <v>1999</v>
      </c>
      <c r="BA79" s="80">
        <f t="shared" si="28"/>
        <v>84.702970475013643</v>
      </c>
      <c r="BB79" s="79">
        <f t="shared" si="30"/>
        <v>4.0907165644622836</v>
      </c>
    </row>
    <row r="80" spans="1:54" s="7" customFormat="1" ht="15" customHeight="1">
      <c r="A80" s="19">
        <v>60.1</v>
      </c>
      <c r="B80" s="36" t="s">
        <v>2680</v>
      </c>
      <c r="C80" s="19"/>
      <c r="D80" s="36" t="s">
        <v>2681</v>
      </c>
      <c r="E80" s="36" t="s">
        <v>2682</v>
      </c>
      <c r="F80" s="36" t="s">
        <v>529</v>
      </c>
      <c r="G80" s="3" t="s">
        <v>530</v>
      </c>
      <c r="H80" s="3" t="s">
        <v>2039</v>
      </c>
      <c r="I80" s="60" t="s">
        <v>1176</v>
      </c>
      <c r="J80" s="41">
        <v>1775</v>
      </c>
      <c r="K80" s="20"/>
      <c r="L80" s="19"/>
      <c r="M80" s="20">
        <v>1962</v>
      </c>
      <c r="N80" s="19"/>
      <c r="O80" s="36"/>
      <c r="P80" s="19"/>
      <c r="Q80" s="41" t="s">
        <v>2683</v>
      </c>
      <c r="R80" s="19" t="s">
        <v>2664</v>
      </c>
      <c r="S80" s="36" t="s">
        <v>2665</v>
      </c>
      <c r="T80" s="19"/>
      <c r="U80" s="19"/>
      <c r="V80" s="52"/>
      <c r="W80" s="36" t="s">
        <v>2475</v>
      </c>
      <c r="X80" s="19"/>
      <c r="Y80" s="19"/>
      <c r="Z80" s="19"/>
      <c r="AA80" s="19"/>
      <c r="AB80" s="19"/>
      <c r="AZ80" s="7">
        <f t="shared" si="29"/>
        <v>2000</v>
      </c>
      <c r="BA80" s="80">
        <f t="shared" si="28"/>
        <v>89.001272874122179</v>
      </c>
      <c r="BB80" s="79">
        <f t="shared" si="30"/>
        <v>4.2983023991085361</v>
      </c>
    </row>
    <row r="81" spans="1:54" s="7" customFormat="1" ht="15" customHeight="1">
      <c r="A81" s="3">
        <v>61</v>
      </c>
      <c r="B81" s="36" t="s">
        <v>2145</v>
      </c>
      <c r="C81" s="3"/>
      <c r="D81" s="36" t="s">
        <v>2780</v>
      </c>
      <c r="E81" s="36" t="s">
        <v>2737</v>
      </c>
      <c r="F81" s="36" t="s">
        <v>446</v>
      </c>
      <c r="G81" s="3" t="s">
        <v>439</v>
      </c>
      <c r="H81" s="3" t="s">
        <v>440</v>
      </c>
      <c r="I81" s="81" t="s">
        <v>42</v>
      </c>
      <c r="J81" s="82">
        <v>1948</v>
      </c>
      <c r="K81" s="3"/>
      <c r="L81" s="3"/>
      <c r="M81" s="48">
        <v>1979</v>
      </c>
      <c r="N81" s="3"/>
      <c r="O81" s="36" t="s">
        <v>954</v>
      </c>
      <c r="P81" s="3"/>
      <c r="Q81" s="41" t="s">
        <v>3119</v>
      </c>
      <c r="R81" s="3"/>
      <c r="S81" s="36" t="s">
        <v>3210</v>
      </c>
      <c r="T81" s="3"/>
      <c r="U81" s="3"/>
      <c r="V81" s="53" t="s">
        <v>2298</v>
      </c>
      <c r="W81" s="37" t="s">
        <v>2476</v>
      </c>
      <c r="X81" s="3"/>
      <c r="Y81" s="3"/>
      <c r="Z81" s="25"/>
      <c r="AA81" s="25"/>
      <c r="AB81" s="19"/>
      <c r="AZ81" s="7">
        <f t="shared" si="29"/>
        <v>2001</v>
      </c>
      <c r="BA81" s="80">
        <f t="shared" si="28"/>
        <v>93.517695173993886</v>
      </c>
      <c r="BB81" s="79">
        <f t="shared" si="30"/>
        <v>4.5164222998717065</v>
      </c>
    </row>
    <row r="82" spans="1:54" s="7" customFormat="1" ht="15" customHeight="1">
      <c r="A82" s="3">
        <v>62</v>
      </c>
      <c r="B82" s="36" t="s">
        <v>2145</v>
      </c>
      <c r="C82" s="3"/>
      <c r="D82" s="36" t="s">
        <v>2780</v>
      </c>
      <c r="E82" s="36" t="s">
        <v>2737</v>
      </c>
      <c r="F82" s="36" t="s">
        <v>446</v>
      </c>
      <c r="G82" s="3" t="s">
        <v>439</v>
      </c>
      <c r="H82" s="3" t="s">
        <v>804</v>
      </c>
      <c r="I82" s="81" t="s">
        <v>1177</v>
      </c>
      <c r="J82" s="82">
        <v>1829</v>
      </c>
      <c r="K82" s="3"/>
      <c r="L82" s="3"/>
      <c r="M82" s="48">
        <v>1979</v>
      </c>
      <c r="N82" s="3"/>
      <c r="O82" s="36" t="s">
        <v>954</v>
      </c>
      <c r="P82" s="3"/>
      <c r="Q82" s="41" t="s">
        <v>3119</v>
      </c>
      <c r="R82" s="3"/>
      <c r="S82" s="36" t="s">
        <v>3210</v>
      </c>
      <c r="T82" s="3"/>
      <c r="U82" s="3"/>
      <c r="V82" s="53" t="s">
        <v>2666</v>
      </c>
      <c r="W82" s="37" t="s">
        <v>2476</v>
      </c>
      <c r="X82" s="3"/>
      <c r="Y82" s="3"/>
      <c r="Z82" s="25"/>
      <c r="AA82" s="25"/>
      <c r="AB82" s="19"/>
      <c r="AZ82" s="7">
        <f t="shared" si="29"/>
        <v>2002</v>
      </c>
      <c r="BA82" s="80">
        <f t="shared" si="28"/>
        <v>98.263305998163119</v>
      </c>
      <c r="BB82" s="79">
        <f t="shared" si="30"/>
        <v>4.7456108241692334</v>
      </c>
    </row>
    <row r="83" spans="1:54" s="7" customFormat="1" ht="15" customHeight="1">
      <c r="A83" s="3">
        <v>63</v>
      </c>
      <c r="B83" s="36" t="s">
        <v>2145</v>
      </c>
      <c r="C83" s="3"/>
      <c r="D83" s="36" t="s">
        <v>2780</v>
      </c>
      <c r="E83" s="36" t="s">
        <v>2737</v>
      </c>
      <c r="F83" s="36" t="s">
        <v>446</v>
      </c>
      <c r="G83" s="3" t="s">
        <v>623</v>
      </c>
      <c r="H83" s="3" t="s">
        <v>2554</v>
      </c>
      <c r="I83" s="81" t="s">
        <v>753</v>
      </c>
      <c r="J83" s="82">
        <v>1909</v>
      </c>
      <c r="K83" s="3"/>
      <c r="L83" s="3"/>
      <c r="M83" s="48">
        <v>1979</v>
      </c>
      <c r="N83" s="3"/>
      <c r="O83" s="36" t="s">
        <v>954</v>
      </c>
      <c r="P83" s="3"/>
      <c r="Q83" s="41" t="s">
        <v>3119</v>
      </c>
      <c r="R83" s="3"/>
      <c r="S83" s="36" t="s">
        <v>3210</v>
      </c>
      <c r="T83" s="3"/>
      <c r="U83" s="3"/>
      <c r="V83" s="53"/>
      <c r="W83" s="37" t="s">
        <v>2476</v>
      </c>
      <c r="X83" s="3"/>
      <c r="Y83" s="3"/>
      <c r="Z83" s="25"/>
      <c r="AA83" s="25"/>
      <c r="AB83" s="19"/>
      <c r="AZ83" s="7">
        <f t="shared" si="29"/>
        <v>2003</v>
      </c>
      <c r="BA83" s="80">
        <f t="shared" si="28"/>
        <v>103.24973565402586</v>
      </c>
      <c r="BB83" s="79">
        <f t="shared" si="30"/>
        <v>4.9864296558627359</v>
      </c>
    </row>
    <row r="84" spans="1:54" s="7" customFormat="1" ht="15" customHeight="1">
      <c r="A84" s="19">
        <v>64</v>
      </c>
      <c r="B84" s="36" t="s">
        <v>2145</v>
      </c>
      <c r="C84" s="19"/>
      <c r="D84" s="36" t="s">
        <v>2780</v>
      </c>
      <c r="E84" s="36" t="s">
        <v>2737</v>
      </c>
      <c r="F84" s="36" t="s">
        <v>1339</v>
      </c>
      <c r="G84" s="3" t="s">
        <v>2305</v>
      </c>
      <c r="H84" s="3" t="s">
        <v>450</v>
      </c>
      <c r="I84" s="60" t="s">
        <v>1178</v>
      </c>
      <c r="J84" s="41">
        <v>1862</v>
      </c>
      <c r="K84" s="20"/>
      <c r="L84" s="19"/>
      <c r="M84" s="20">
        <v>1948</v>
      </c>
      <c r="N84" s="19"/>
      <c r="O84" s="36"/>
      <c r="P84" s="19"/>
      <c r="Q84" s="41" t="s">
        <v>2924</v>
      </c>
      <c r="R84" s="19" t="s">
        <v>816</v>
      </c>
      <c r="S84" s="36" t="s">
        <v>815</v>
      </c>
      <c r="T84" s="19"/>
      <c r="U84" s="19"/>
      <c r="V84" s="52" t="s">
        <v>2306</v>
      </c>
      <c r="W84" t="s">
        <v>1422</v>
      </c>
      <c r="X84" s="19"/>
      <c r="Y84" s="19"/>
      <c r="Z84" s="25"/>
      <c r="AA84" s="25"/>
      <c r="AB84" s="19"/>
      <c r="AZ84" s="7">
        <f t="shared" si="29"/>
        <v>2004</v>
      </c>
      <c r="BA84" s="80">
        <f t="shared" si="28"/>
        <v>108.48920463581443</v>
      </c>
      <c r="BB84" s="79">
        <f t="shared" si="30"/>
        <v>5.2394689817885762</v>
      </c>
    </row>
    <row r="85" spans="1:54" s="7" customFormat="1" ht="15" customHeight="1">
      <c r="A85" s="19"/>
      <c r="B85" s="36" t="s">
        <v>2145</v>
      </c>
      <c r="C85" s="19"/>
      <c r="D85" s="36" t="s">
        <v>2780</v>
      </c>
      <c r="E85" s="36" t="s">
        <v>2737</v>
      </c>
      <c r="F85" s="36" t="s">
        <v>1339</v>
      </c>
      <c r="G85" s="3" t="s">
        <v>1342</v>
      </c>
      <c r="H85" s="3" t="s">
        <v>1186</v>
      </c>
      <c r="I85" s="61" t="s">
        <v>1335</v>
      </c>
      <c r="J85" s="46">
        <v>1902</v>
      </c>
      <c r="K85" s="20"/>
      <c r="L85" s="19"/>
      <c r="M85" s="20">
        <v>1993</v>
      </c>
      <c r="N85" s="19"/>
      <c r="O85" s="36"/>
      <c r="P85" s="19"/>
      <c r="Q85" s="41" t="s">
        <v>3119</v>
      </c>
      <c r="R85" s="19"/>
      <c r="S85" s="36"/>
      <c r="T85" s="19"/>
      <c r="U85" s="19"/>
      <c r="V85" s="52"/>
      <c r="W85" s="37" t="s">
        <v>570</v>
      </c>
      <c r="X85" s="19"/>
      <c r="Y85" s="19"/>
      <c r="Z85" s="25"/>
      <c r="AA85" s="25"/>
      <c r="AB85" s="19"/>
      <c r="AZ85" s="7">
        <f t="shared" si="29"/>
        <v>2005</v>
      </c>
      <c r="BA85" s="80">
        <f t="shared" si="28"/>
        <v>113.99455357397352</v>
      </c>
      <c r="BB85" s="79">
        <f t="shared" si="30"/>
        <v>5.5053489381590879</v>
      </c>
    </row>
    <row r="86" spans="1:54" s="7" customFormat="1" ht="15" customHeight="1">
      <c r="A86" s="19">
        <v>65</v>
      </c>
      <c r="B86" s="36" t="s">
        <v>2145</v>
      </c>
      <c r="C86" s="19"/>
      <c r="D86" s="36" t="s">
        <v>2780</v>
      </c>
      <c r="E86" s="36" t="s">
        <v>1563</v>
      </c>
      <c r="F86" s="36" t="s">
        <v>1710</v>
      </c>
      <c r="G86" s="3" t="s">
        <v>30</v>
      </c>
      <c r="H86" s="3" t="s">
        <v>2307</v>
      </c>
      <c r="I86" s="60" t="s">
        <v>1331</v>
      </c>
      <c r="J86" s="41">
        <v>1775</v>
      </c>
      <c r="K86" s="20" t="s">
        <v>1803</v>
      </c>
      <c r="L86" s="19"/>
      <c r="M86" s="20"/>
      <c r="N86" s="19"/>
      <c r="O86" s="36" t="s">
        <v>2549</v>
      </c>
      <c r="P86" s="19"/>
      <c r="Q86" s="41" t="s">
        <v>3119</v>
      </c>
      <c r="R86" s="19"/>
      <c r="S86" s="36" t="s">
        <v>3210</v>
      </c>
      <c r="T86" s="19"/>
      <c r="U86" s="19"/>
      <c r="V86" s="52" t="s">
        <v>2308</v>
      </c>
      <c r="W86" s="36" t="s">
        <v>2476</v>
      </c>
      <c r="X86" s="19"/>
      <c r="Y86" s="19"/>
      <c r="Z86" s="19"/>
      <c r="AA86" s="19"/>
      <c r="AB86" s="19"/>
      <c r="AZ86" s="7">
        <f>AZ85+1</f>
        <v>2006</v>
      </c>
      <c r="BA86" s="80">
        <f>(9E-42)*EXP(1)^(0.0495*AZ86)</f>
        <v>119.7792747043504</v>
      </c>
      <c r="BB86" s="79">
        <f>BA86-BA85</f>
        <v>5.7847211303768802</v>
      </c>
    </row>
    <row r="87" spans="1:54" s="7" customFormat="1" ht="15" customHeight="1">
      <c r="A87" s="19">
        <v>66</v>
      </c>
      <c r="B87" s="36" t="s">
        <v>2145</v>
      </c>
      <c r="C87" s="19"/>
      <c r="D87" s="36" t="s">
        <v>2780</v>
      </c>
      <c r="E87" s="36" t="s">
        <v>1563</v>
      </c>
      <c r="F87" s="36" t="s">
        <v>2550</v>
      </c>
      <c r="G87" s="3" t="s">
        <v>1802</v>
      </c>
      <c r="H87" s="3" t="s">
        <v>2597</v>
      </c>
      <c r="I87" s="59" t="s">
        <v>137</v>
      </c>
      <c r="J87" s="41">
        <v>1910</v>
      </c>
      <c r="K87" s="20"/>
      <c r="L87" s="19"/>
      <c r="M87" s="20">
        <v>1997</v>
      </c>
      <c r="N87" s="19"/>
      <c r="O87" s="36"/>
      <c r="P87" s="19"/>
      <c r="Q87" s="41" t="s">
        <v>2924</v>
      </c>
      <c r="R87" s="19" t="s">
        <v>2598</v>
      </c>
      <c r="S87" s="36" t="s">
        <v>3211</v>
      </c>
      <c r="T87" s="19"/>
      <c r="U87" s="19"/>
      <c r="V87" s="52"/>
      <c r="W87" s="36" t="s">
        <v>1668</v>
      </c>
      <c r="X87" s="19"/>
      <c r="Y87" s="19"/>
      <c r="Z87" s="25"/>
      <c r="AA87" s="25"/>
      <c r="AB87" s="19"/>
      <c r="AZ87" s="7">
        <f>AZ86+1</f>
        <v>2007</v>
      </c>
      <c r="BA87" s="80">
        <f>(9E-42)*EXP(1)^(0.0495*AZ87)</f>
        <v>125.85754493428412</v>
      </c>
      <c r="BB87" s="79">
        <f>BA87-BA86</f>
        <v>6.0782702299337217</v>
      </c>
    </row>
    <row r="88" spans="1:54" s="7" customFormat="1" ht="15" customHeight="1">
      <c r="A88" s="19">
        <v>67.099999999999994</v>
      </c>
      <c r="B88" s="36" t="s">
        <v>2680</v>
      </c>
      <c r="C88" s="19"/>
      <c r="D88" s="36" t="s">
        <v>2681</v>
      </c>
      <c r="E88" s="36" t="s">
        <v>2684</v>
      </c>
      <c r="F88" s="36" t="s">
        <v>2685</v>
      </c>
      <c r="G88" s="3" t="s">
        <v>2490</v>
      </c>
      <c r="H88" s="3" t="s">
        <v>2491</v>
      </c>
      <c r="I88" s="60" t="s">
        <v>1333</v>
      </c>
      <c r="J88" s="41">
        <v>1859</v>
      </c>
      <c r="K88" s="20"/>
      <c r="L88" s="19"/>
      <c r="M88" s="20">
        <v>1995</v>
      </c>
      <c r="N88" s="19"/>
      <c r="O88" s="36"/>
      <c r="P88" s="19"/>
      <c r="Q88" s="51" t="s">
        <v>2848</v>
      </c>
      <c r="R88" s="19" t="s">
        <v>2481</v>
      </c>
      <c r="S88" s="36"/>
      <c r="T88" s="19"/>
      <c r="U88" s="19"/>
      <c r="V88" s="52"/>
      <c r="W88" s="36" t="s">
        <v>2475</v>
      </c>
      <c r="X88" s="19"/>
      <c r="Y88" s="19"/>
      <c r="Z88" s="25"/>
      <c r="AA88" s="25"/>
      <c r="AB88" s="19"/>
      <c r="AZ88" s="7">
        <f>AZ87+1</f>
        <v>2008</v>
      </c>
      <c r="BA88" s="80">
        <f>(9E-42)*EXP(1)^(0.0495*AZ88)</f>
        <v>132.24426058667757</v>
      </c>
      <c r="BB88" s="79">
        <f>BA88-BA87</f>
        <v>6.3867156523934483</v>
      </c>
    </row>
    <row r="89" spans="1:54" s="7" customFormat="1" ht="15" customHeight="1">
      <c r="A89" s="19">
        <v>67</v>
      </c>
      <c r="B89" s="36" t="s">
        <v>2145</v>
      </c>
      <c r="C89" s="19"/>
      <c r="D89" s="36" t="s">
        <v>2780</v>
      </c>
      <c r="E89" s="36" t="s">
        <v>1563</v>
      </c>
      <c r="F89" s="36" t="s">
        <v>624</v>
      </c>
      <c r="G89" s="3" t="s">
        <v>2999</v>
      </c>
      <c r="H89" s="3" t="s">
        <v>444</v>
      </c>
      <c r="I89" s="60" t="s">
        <v>1332</v>
      </c>
      <c r="J89" s="41">
        <v>1766</v>
      </c>
      <c r="K89" s="20"/>
      <c r="L89" s="19"/>
      <c r="M89" s="20">
        <v>1979</v>
      </c>
      <c r="N89" s="19"/>
      <c r="O89" s="36"/>
      <c r="P89" s="19"/>
      <c r="Q89" s="41" t="s">
        <v>2924</v>
      </c>
      <c r="R89" s="19" t="s">
        <v>816</v>
      </c>
      <c r="S89" s="36" t="s">
        <v>2848</v>
      </c>
      <c r="T89" s="19"/>
      <c r="U89" s="19"/>
      <c r="V89" s="52"/>
      <c r="W89" s="36" t="s">
        <v>445</v>
      </c>
      <c r="X89" s="19"/>
      <c r="Y89" s="19"/>
      <c r="Z89" s="25"/>
      <c r="AA89" s="25"/>
      <c r="AB89" s="19"/>
      <c r="AZ89" s="7">
        <f>AZ88+1</f>
        <v>2009</v>
      </c>
      <c r="BA89" s="80">
        <f>(9E-42)*EXP(1)^(0.0495*AZ89)</f>
        <v>138.95507390716131</v>
      </c>
      <c r="BB89" s="79">
        <f>BA89-BA88</f>
        <v>6.7108133204837372</v>
      </c>
    </row>
    <row r="90" spans="1:54" s="7" customFormat="1" ht="15" customHeight="1">
      <c r="A90" s="22">
        <v>77</v>
      </c>
      <c r="B90" s="36" t="s">
        <v>255</v>
      </c>
      <c r="C90" s="22"/>
      <c r="D90" s="36" t="s">
        <v>857</v>
      </c>
      <c r="E90" s="36" t="s">
        <v>247</v>
      </c>
      <c r="F90" s="36" t="s">
        <v>809</v>
      </c>
      <c r="G90" s="3" t="s">
        <v>248</v>
      </c>
      <c r="H90" s="3" t="s">
        <v>249</v>
      </c>
      <c r="I90" s="59" t="s">
        <v>3427</v>
      </c>
      <c r="J90" s="41">
        <v>1901</v>
      </c>
      <c r="K90" s="20">
        <v>1979</v>
      </c>
      <c r="L90" s="19"/>
      <c r="M90" s="20"/>
      <c r="N90" s="19"/>
      <c r="O90" s="36" t="s">
        <v>288</v>
      </c>
      <c r="P90" s="19"/>
      <c r="Q90" s="41" t="s">
        <v>3119</v>
      </c>
      <c r="R90" s="19"/>
      <c r="S90" s="36" t="s">
        <v>3210</v>
      </c>
      <c r="T90" s="19"/>
      <c r="U90" s="19"/>
      <c r="V90" s="52"/>
      <c r="W90" s="36" t="s">
        <v>2144</v>
      </c>
      <c r="X90" s="19"/>
      <c r="Y90" s="19"/>
      <c r="Z90" s="25"/>
      <c r="AA90" s="19"/>
      <c r="AB90" s="19"/>
      <c r="AZ90" s="7">
        <f>AZ89+1</f>
        <v>2010</v>
      </c>
      <c r="BA90" s="80">
        <f>(9E-42)*EXP(1)^(0.0495*AZ90)</f>
        <v>146.0064314238341</v>
      </c>
      <c r="BB90" s="79">
        <f>BA90-BA89</f>
        <v>7.0513575166727946</v>
      </c>
    </row>
    <row r="91" spans="1:54" s="12" customFormat="1" ht="15" customHeight="1">
      <c r="A91" s="19">
        <v>78</v>
      </c>
      <c r="B91" s="36" t="s">
        <v>255</v>
      </c>
      <c r="C91" s="19"/>
      <c r="D91" s="36" t="s">
        <v>857</v>
      </c>
      <c r="E91" s="36" t="s">
        <v>112</v>
      </c>
      <c r="F91" s="36" t="s">
        <v>979</v>
      </c>
      <c r="G91" s="3" t="s">
        <v>1574</v>
      </c>
      <c r="H91" s="3" t="s">
        <v>1575</v>
      </c>
      <c r="I91" s="59" t="s">
        <v>3035</v>
      </c>
      <c r="J91" s="41">
        <v>1898</v>
      </c>
      <c r="K91" s="20">
        <v>1979</v>
      </c>
      <c r="L91" s="19"/>
      <c r="M91" s="20">
        <v>1979</v>
      </c>
      <c r="N91" s="19"/>
      <c r="O91" s="36" t="s">
        <v>288</v>
      </c>
      <c r="P91" s="19"/>
      <c r="Q91" s="41" t="s">
        <v>3119</v>
      </c>
      <c r="R91" s="19"/>
      <c r="S91" s="36" t="s">
        <v>3210</v>
      </c>
      <c r="T91" s="19"/>
      <c r="U91" s="19"/>
      <c r="V91" s="52"/>
      <c r="W91" s="36" t="s">
        <v>2822</v>
      </c>
      <c r="X91" s="19"/>
      <c r="Y91" s="19"/>
      <c r="Z91" s="25"/>
      <c r="AA91" s="25"/>
      <c r="AB91" s="22"/>
    </row>
    <row r="92" spans="1:54" s="7" customFormat="1" ht="15" customHeight="1">
      <c r="A92" s="19">
        <v>78.099999999999994</v>
      </c>
      <c r="B92" s="36" t="s">
        <v>255</v>
      </c>
      <c r="C92" s="19"/>
      <c r="D92" s="36" t="s">
        <v>857</v>
      </c>
      <c r="E92" s="36" t="s">
        <v>112</v>
      </c>
      <c r="F92" s="36" t="s">
        <v>3076</v>
      </c>
      <c r="G92" s="3" t="s">
        <v>2342</v>
      </c>
      <c r="H92" s="3" t="s">
        <v>2824</v>
      </c>
      <c r="I92" s="60" t="s">
        <v>1257</v>
      </c>
      <c r="J92" s="41">
        <v>1895</v>
      </c>
      <c r="K92" s="20"/>
      <c r="L92" s="19"/>
      <c r="M92" s="20">
        <v>1991</v>
      </c>
      <c r="N92" s="19"/>
      <c r="O92" s="36"/>
      <c r="P92" s="19"/>
      <c r="Q92" s="41" t="s">
        <v>2924</v>
      </c>
      <c r="R92" s="19"/>
      <c r="S92" s="36" t="s">
        <v>3211</v>
      </c>
      <c r="T92" s="19"/>
      <c r="U92" s="19"/>
      <c r="V92" s="52"/>
      <c r="W92" s="36" t="s">
        <v>757</v>
      </c>
      <c r="X92" s="19"/>
      <c r="Y92" s="19"/>
      <c r="Z92" s="25"/>
      <c r="AA92" s="25"/>
      <c r="AB92" s="22"/>
    </row>
    <row r="93" spans="1:54" s="7" customFormat="1" ht="15" customHeight="1">
      <c r="A93" s="3">
        <v>79</v>
      </c>
      <c r="B93" s="36" t="s">
        <v>255</v>
      </c>
      <c r="C93" s="3"/>
      <c r="D93" s="36" t="s">
        <v>857</v>
      </c>
      <c r="E93" s="36" t="s">
        <v>112</v>
      </c>
      <c r="F93" s="36" t="s">
        <v>3076</v>
      </c>
      <c r="G93" s="3" t="s">
        <v>2342</v>
      </c>
      <c r="H93" s="3" t="s">
        <v>990</v>
      </c>
      <c r="I93" s="81" t="s">
        <v>3034</v>
      </c>
      <c r="J93" s="82">
        <v>1804</v>
      </c>
      <c r="K93" s="24">
        <v>1979</v>
      </c>
      <c r="L93" s="3"/>
      <c r="M93" s="24">
        <v>1979</v>
      </c>
      <c r="N93" s="3"/>
      <c r="O93" s="36" t="s">
        <v>288</v>
      </c>
      <c r="P93" s="3"/>
      <c r="Q93" s="41" t="s">
        <v>3119</v>
      </c>
      <c r="R93" s="3"/>
      <c r="S93" s="36" t="s">
        <v>3210</v>
      </c>
      <c r="T93" s="3"/>
      <c r="U93" s="3"/>
      <c r="V93" s="53"/>
      <c r="W93" s="36" t="s">
        <v>2293</v>
      </c>
      <c r="X93" s="3"/>
      <c r="Y93" s="3"/>
      <c r="Z93" s="25"/>
      <c r="AA93" s="25"/>
      <c r="AB93" s="22"/>
    </row>
    <row r="94" spans="1:54" s="7" customFormat="1" ht="15" customHeight="1">
      <c r="A94" s="19">
        <v>80</v>
      </c>
      <c r="B94" s="36" t="s">
        <v>255</v>
      </c>
      <c r="C94" s="19"/>
      <c r="D94" s="36" t="s">
        <v>857</v>
      </c>
      <c r="E94" s="36" t="s">
        <v>112</v>
      </c>
      <c r="F94" s="36" t="s">
        <v>3076</v>
      </c>
      <c r="G94" s="3" t="s">
        <v>2342</v>
      </c>
      <c r="H94" s="3" t="s">
        <v>556</v>
      </c>
      <c r="I94" s="60" t="s">
        <v>1258</v>
      </c>
      <c r="J94" s="41">
        <v>1898</v>
      </c>
      <c r="K94" s="20">
        <v>1966</v>
      </c>
      <c r="L94" s="19"/>
      <c r="M94" s="20">
        <v>1979</v>
      </c>
      <c r="N94" s="19"/>
      <c r="O94" s="36" t="s">
        <v>921</v>
      </c>
      <c r="P94" s="19"/>
      <c r="Q94" s="41" t="s">
        <v>3119</v>
      </c>
      <c r="R94" s="19"/>
      <c r="S94" s="36" t="s">
        <v>3210</v>
      </c>
      <c r="T94" s="19"/>
      <c r="U94" s="19"/>
      <c r="V94" s="52"/>
      <c r="W94" s="36" t="s">
        <v>2821</v>
      </c>
      <c r="X94" s="19"/>
      <c r="Y94" s="19"/>
      <c r="Z94" s="25"/>
      <c r="AA94" s="25"/>
      <c r="AB94" s="19"/>
    </row>
    <row r="95" spans="1:54" s="7" customFormat="1" ht="15" customHeight="1">
      <c r="A95" s="19">
        <v>76.099999999999994</v>
      </c>
      <c r="B95" s="36" t="s">
        <v>2492</v>
      </c>
      <c r="C95" s="22"/>
      <c r="D95" s="36" t="s">
        <v>2493</v>
      </c>
      <c r="E95" s="36"/>
      <c r="F95" s="36" t="s">
        <v>2674</v>
      </c>
      <c r="G95" s="3" t="s">
        <v>2866</v>
      </c>
      <c r="H95" s="21" t="s">
        <v>2761</v>
      </c>
      <c r="I95" s="59" t="s">
        <v>43</v>
      </c>
      <c r="J95" s="41">
        <v>1905</v>
      </c>
      <c r="K95" s="23"/>
      <c r="L95" s="22"/>
      <c r="M95" s="23">
        <v>1979</v>
      </c>
      <c r="N95" s="22"/>
      <c r="O95" s="36" t="s">
        <v>2762</v>
      </c>
      <c r="P95" s="22"/>
      <c r="Q95" s="41" t="s">
        <v>2494</v>
      </c>
      <c r="R95" s="22"/>
      <c r="S95" s="36"/>
      <c r="T95" s="22"/>
      <c r="U95" s="22"/>
      <c r="V95" s="52"/>
      <c r="W95" s="36" t="s">
        <v>2823</v>
      </c>
      <c r="X95" s="22"/>
      <c r="Y95" s="22"/>
      <c r="Z95" s="25"/>
      <c r="AA95" s="25"/>
      <c r="AB95" s="19"/>
    </row>
    <row r="96" spans="1:54" s="7" customFormat="1" ht="15" customHeight="1">
      <c r="A96" s="19">
        <v>76.2</v>
      </c>
      <c r="B96" s="36" t="s">
        <v>2492</v>
      </c>
      <c r="C96" s="22"/>
      <c r="D96" s="36" t="s">
        <v>2493</v>
      </c>
      <c r="E96" s="36"/>
      <c r="F96" s="36" t="s">
        <v>2495</v>
      </c>
      <c r="G96" s="3" t="s">
        <v>1255</v>
      </c>
      <c r="H96" s="78" t="s">
        <v>209</v>
      </c>
      <c r="I96" s="60" t="s">
        <v>1256</v>
      </c>
      <c r="J96" s="41">
        <v>1774</v>
      </c>
      <c r="K96" s="23"/>
      <c r="L96" s="22"/>
      <c r="M96" s="23">
        <v>1979</v>
      </c>
      <c r="N96" s="22"/>
      <c r="O96" s="36" t="s">
        <v>2805</v>
      </c>
      <c r="P96" s="22"/>
      <c r="Q96" s="41" t="s">
        <v>2496</v>
      </c>
      <c r="R96" s="22"/>
      <c r="S96" s="36" t="s">
        <v>2497</v>
      </c>
      <c r="T96" s="22"/>
      <c r="U96" s="22"/>
      <c r="V96" s="52"/>
      <c r="W96" s="36" t="s">
        <v>2823</v>
      </c>
      <c r="X96" s="22"/>
      <c r="Y96" s="22"/>
      <c r="Z96" s="25"/>
      <c r="AA96" s="25"/>
      <c r="AB96" s="19"/>
    </row>
    <row r="97" spans="1:28" s="8" customFormat="1" ht="15" customHeight="1">
      <c r="A97" s="19">
        <v>81</v>
      </c>
      <c r="B97" s="36" t="s">
        <v>255</v>
      </c>
      <c r="C97" s="19"/>
      <c r="D97" s="36" t="s">
        <v>2819</v>
      </c>
      <c r="E97" s="36" t="s">
        <v>3288</v>
      </c>
      <c r="F97" s="36" t="s">
        <v>1886</v>
      </c>
      <c r="G97" s="3" t="s">
        <v>679</v>
      </c>
      <c r="H97" s="3" t="s">
        <v>497</v>
      </c>
      <c r="I97" s="59" t="s">
        <v>3035</v>
      </c>
      <c r="J97" s="41">
        <v>1898</v>
      </c>
      <c r="K97" s="20">
        <v>1966</v>
      </c>
      <c r="L97" s="19"/>
      <c r="M97" s="20">
        <v>1979</v>
      </c>
      <c r="N97" s="19"/>
      <c r="O97" s="36" t="s">
        <v>921</v>
      </c>
      <c r="P97" s="19"/>
      <c r="Q97" s="41" t="s">
        <v>3119</v>
      </c>
      <c r="R97" s="19"/>
      <c r="S97" s="36" t="s">
        <v>3210</v>
      </c>
      <c r="T97" s="19"/>
      <c r="U97" s="19"/>
      <c r="V97" s="52"/>
      <c r="W97" s="36" t="s">
        <v>2821</v>
      </c>
      <c r="X97" s="19"/>
      <c r="Y97" s="19"/>
      <c r="Z97" s="25"/>
      <c r="AA97" s="25"/>
      <c r="AB97" s="3"/>
    </row>
    <row r="98" spans="1:28" s="7" customFormat="1" ht="15" customHeight="1">
      <c r="A98" s="19">
        <v>82</v>
      </c>
      <c r="B98" s="36" t="s">
        <v>255</v>
      </c>
      <c r="C98" s="19"/>
      <c r="D98" s="36" t="s">
        <v>2819</v>
      </c>
      <c r="E98" s="36" t="s">
        <v>3288</v>
      </c>
      <c r="F98" s="36" t="s">
        <v>1886</v>
      </c>
      <c r="G98" s="3" t="s">
        <v>3057</v>
      </c>
      <c r="H98" s="3" t="s">
        <v>157</v>
      </c>
      <c r="I98" s="60" t="s">
        <v>1259</v>
      </c>
      <c r="J98" s="41">
        <v>1879</v>
      </c>
      <c r="K98" s="20" t="s">
        <v>1803</v>
      </c>
      <c r="L98" s="19"/>
      <c r="M98" s="20">
        <v>1989</v>
      </c>
      <c r="N98" s="19"/>
      <c r="O98" s="36" t="s">
        <v>288</v>
      </c>
      <c r="P98" s="19"/>
      <c r="Q98" s="41" t="s">
        <v>2924</v>
      </c>
      <c r="R98" s="19" t="s">
        <v>816</v>
      </c>
      <c r="S98" s="36" t="s">
        <v>3213</v>
      </c>
      <c r="T98" s="19"/>
      <c r="U98" s="19"/>
      <c r="V98" s="52"/>
      <c r="W98" s="36" t="s">
        <v>2498</v>
      </c>
      <c r="X98" s="19"/>
      <c r="Y98" s="19"/>
      <c r="Z98" s="25"/>
      <c r="AA98" s="25"/>
      <c r="AB98" s="19"/>
    </row>
    <row r="99" spans="1:28" s="7" customFormat="1" ht="15" customHeight="1">
      <c r="A99" s="19">
        <v>83</v>
      </c>
      <c r="B99" s="36" t="s">
        <v>255</v>
      </c>
      <c r="C99" s="19"/>
      <c r="D99" s="36" t="s">
        <v>2819</v>
      </c>
      <c r="E99" s="36" t="s">
        <v>3288</v>
      </c>
      <c r="F99" s="36" t="s">
        <v>498</v>
      </c>
      <c r="G99" s="3" t="s">
        <v>499</v>
      </c>
      <c r="H99" s="3" t="s">
        <v>500</v>
      </c>
      <c r="I99" s="60" t="s">
        <v>1260</v>
      </c>
      <c r="J99" s="41">
        <v>1837</v>
      </c>
      <c r="K99" s="20">
        <v>1966</v>
      </c>
      <c r="L99" s="19" t="s">
        <v>501</v>
      </c>
      <c r="M99" s="20"/>
      <c r="N99" s="19"/>
      <c r="O99" s="36" t="s">
        <v>921</v>
      </c>
      <c r="P99" s="19"/>
      <c r="Q99" s="41" t="s">
        <v>2848</v>
      </c>
      <c r="R99" s="19"/>
      <c r="S99" s="36" t="s">
        <v>3209</v>
      </c>
      <c r="T99" s="19"/>
      <c r="U99" s="19"/>
      <c r="V99" s="52" t="s">
        <v>1418</v>
      </c>
      <c r="W99" s="36" t="s">
        <v>502</v>
      </c>
      <c r="X99" s="19" t="s">
        <v>240</v>
      </c>
      <c r="Y99" s="19"/>
      <c r="Z99" s="3"/>
      <c r="AA99" s="19"/>
      <c r="AB99" s="19"/>
    </row>
    <row r="100" spans="1:28" s="7" customFormat="1" ht="15" customHeight="1">
      <c r="A100" s="19">
        <v>84</v>
      </c>
      <c r="B100" s="36" t="s">
        <v>255</v>
      </c>
      <c r="C100" s="19"/>
      <c r="D100" s="36" t="s">
        <v>2819</v>
      </c>
      <c r="E100" s="36" t="s">
        <v>3288</v>
      </c>
      <c r="F100" s="36" t="s">
        <v>498</v>
      </c>
      <c r="G100" s="3" t="s">
        <v>333</v>
      </c>
      <c r="H100" s="3" t="s">
        <v>709</v>
      </c>
      <c r="I100" s="59" t="s">
        <v>3427</v>
      </c>
      <c r="J100" s="41">
        <v>1901</v>
      </c>
      <c r="K100" s="20">
        <v>1966</v>
      </c>
      <c r="L100" s="19"/>
      <c r="M100" s="20">
        <v>1979</v>
      </c>
      <c r="N100" s="19"/>
      <c r="O100" s="36" t="s">
        <v>956</v>
      </c>
      <c r="P100" s="19"/>
      <c r="Q100" s="41" t="s">
        <v>3119</v>
      </c>
      <c r="R100" s="19"/>
      <c r="S100" s="36" t="s">
        <v>3210</v>
      </c>
      <c r="T100" s="19"/>
      <c r="U100" s="19"/>
      <c r="V100" s="52"/>
      <c r="W100" s="36" t="s">
        <v>2821</v>
      </c>
      <c r="X100" s="19" t="s">
        <v>1803</v>
      </c>
      <c r="Y100" s="19"/>
      <c r="Z100" s="25"/>
      <c r="AA100" s="25"/>
      <c r="AB100" s="19"/>
    </row>
    <row r="101" spans="1:28" s="7" customFormat="1" ht="15" customHeight="1">
      <c r="A101" s="19">
        <v>85</v>
      </c>
      <c r="B101" s="36" t="s">
        <v>255</v>
      </c>
      <c r="C101" s="19"/>
      <c r="D101" s="36" t="s">
        <v>2819</v>
      </c>
      <c r="E101" s="36" t="s">
        <v>3288</v>
      </c>
      <c r="F101" s="36" t="s">
        <v>3112</v>
      </c>
      <c r="G101" s="3" t="s">
        <v>1261</v>
      </c>
      <c r="H101" s="3" t="s">
        <v>645</v>
      </c>
      <c r="I101" s="60" t="s">
        <v>1256</v>
      </c>
      <c r="J101" s="41">
        <v>1774</v>
      </c>
      <c r="K101" s="20">
        <v>2006</v>
      </c>
      <c r="L101" s="19"/>
      <c r="M101" s="20"/>
      <c r="N101" s="19"/>
      <c r="O101" s="36" t="s">
        <v>288</v>
      </c>
      <c r="P101" s="19"/>
      <c r="Q101" s="41" t="s">
        <v>2848</v>
      </c>
      <c r="R101" s="19"/>
      <c r="S101" s="36" t="s">
        <v>2848</v>
      </c>
      <c r="T101" s="19"/>
      <c r="U101" s="19"/>
      <c r="V101" s="52"/>
      <c r="W101" s="36" t="s">
        <v>2144</v>
      </c>
      <c r="X101" s="19"/>
      <c r="Y101" s="19"/>
      <c r="Z101" s="19"/>
      <c r="AA101" s="19"/>
      <c r="AB101" s="19"/>
    </row>
    <row r="102" spans="1:28" s="7" customFormat="1" ht="15" customHeight="1">
      <c r="A102" s="19">
        <v>439</v>
      </c>
      <c r="B102" s="36" t="s">
        <v>313</v>
      </c>
      <c r="C102" s="19"/>
      <c r="D102" s="36" t="s">
        <v>3375</v>
      </c>
      <c r="E102" s="36" t="s">
        <v>2985</v>
      </c>
      <c r="F102" s="36" t="s">
        <v>2986</v>
      </c>
      <c r="G102" s="3" t="s">
        <v>1430</v>
      </c>
      <c r="H102" s="3" t="s">
        <v>148</v>
      </c>
      <c r="I102" s="60" t="s">
        <v>1572</v>
      </c>
      <c r="J102" s="41">
        <v>1886</v>
      </c>
      <c r="K102" s="20">
        <v>1886</v>
      </c>
      <c r="L102" s="19"/>
      <c r="M102" s="20">
        <v>1988</v>
      </c>
      <c r="N102" s="19"/>
      <c r="O102" s="36"/>
      <c r="P102" s="19"/>
      <c r="Q102" s="41" t="s">
        <v>2924</v>
      </c>
      <c r="R102" s="19" t="s">
        <v>2598</v>
      </c>
      <c r="S102" s="36" t="s">
        <v>2848</v>
      </c>
      <c r="T102" s="19"/>
      <c r="U102" s="19"/>
      <c r="V102" s="57" t="s">
        <v>226</v>
      </c>
      <c r="W102" s="36" t="s">
        <v>1669</v>
      </c>
      <c r="X102" s="19"/>
      <c r="Y102" s="19"/>
      <c r="Z102" s="25"/>
      <c r="AA102" s="25"/>
      <c r="AB102" s="19"/>
    </row>
    <row r="103" spans="1:28" s="7" customFormat="1" ht="15" customHeight="1">
      <c r="A103" s="19"/>
      <c r="B103" s="36" t="s">
        <v>313</v>
      </c>
      <c r="C103" s="19"/>
      <c r="D103" s="36"/>
      <c r="E103" s="36" t="s">
        <v>2070</v>
      </c>
      <c r="F103" s="36" t="s">
        <v>1759</v>
      </c>
      <c r="G103" s="3" t="s">
        <v>1760</v>
      </c>
      <c r="H103" s="3" t="s">
        <v>1593</v>
      </c>
      <c r="I103" s="60" t="s">
        <v>1573</v>
      </c>
      <c r="J103" s="41">
        <v>1886</v>
      </c>
      <c r="K103" s="20">
        <v>1993</v>
      </c>
      <c r="L103" s="19"/>
      <c r="M103" s="20">
        <v>1993</v>
      </c>
      <c r="N103" s="19"/>
      <c r="O103" s="36"/>
      <c r="P103" s="19"/>
      <c r="Q103" s="51" t="s">
        <v>2496</v>
      </c>
      <c r="R103" s="19"/>
      <c r="S103" s="36"/>
      <c r="T103" s="19"/>
      <c r="U103" s="19"/>
      <c r="V103" s="52"/>
      <c r="W103" s="36" t="s">
        <v>1486</v>
      </c>
      <c r="X103" s="19"/>
      <c r="Y103" s="19"/>
      <c r="Z103" s="25"/>
      <c r="AA103" s="25"/>
      <c r="AB103" s="19"/>
    </row>
    <row r="104" spans="1:28" s="7" customFormat="1" ht="15" customHeight="1">
      <c r="A104" s="19"/>
      <c r="B104" s="36" t="s">
        <v>313</v>
      </c>
      <c r="C104" s="19"/>
      <c r="D104" s="36"/>
      <c r="E104" s="36" t="s">
        <v>2070</v>
      </c>
      <c r="F104" s="36" t="s">
        <v>1759</v>
      </c>
      <c r="G104" s="3" t="s">
        <v>1760</v>
      </c>
      <c r="H104" s="3" t="s">
        <v>225</v>
      </c>
      <c r="I104" s="59" t="s">
        <v>1706</v>
      </c>
      <c r="J104" s="41">
        <v>1900</v>
      </c>
      <c r="K104" s="20"/>
      <c r="L104" s="19"/>
      <c r="M104" s="20">
        <v>1993</v>
      </c>
      <c r="N104" s="19"/>
      <c r="O104" s="36"/>
      <c r="P104" s="19"/>
      <c r="Q104" s="51" t="s">
        <v>3119</v>
      </c>
      <c r="R104" s="19"/>
      <c r="S104" s="36"/>
      <c r="T104" s="19"/>
      <c r="U104" s="19"/>
      <c r="V104" s="52"/>
      <c r="W104" s="36" t="s">
        <v>1161</v>
      </c>
      <c r="X104" s="19"/>
      <c r="Y104" s="19"/>
      <c r="Z104" s="25"/>
      <c r="AA104" s="25"/>
      <c r="AB104" s="19"/>
    </row>
    <row r="105" spans="1:28" s="7" customFormat="1" ht="15" customHeight="1">
      <c r="A105" s="19">
        <v>76</v>
      </c>
      <c r="B105" s="36" t="s">
        <v>858</v>
      </c>
      <c r="C105" s="19" t="s">
        <v>859</v>
      </c>
      <c r="D105" s="36" t="s">
        <v>3227</v>
      </c>
      <c r="E105" s="36" t="s">
        <v>2137</v>
      </c>
      <c r="F105" s="36" t="s">
        <v>1040</v>
      </c>
      <c r="G105" s="3" t="s">
        <v>3227</v>
      </c>
      <c r="H105" s="21" t="s">
        <v>2794</v>
      </c>
      <c r="I105" s="60" t="s">
        <v>1254</v>
      </c>
      <c r="J105" s="41">
        <v>1866</v>
      </c>
      <c r="K105" s="23"/>
      <c r="L105" s="22"/>
      <c r="M105" s="23">
        <v>1979</v>
      </c>
      <c r="N105" s="22"/>
      <c r="O105" s="36"/>
      <c r="P105" s="22"/>
      <c r="Q105" s="41" t="s">
        <v>3119</v>
      </c>
      <c r="R105" s="22"/>
      <c r="S105" s="36" t="s">
        <v>3210</v>
      </c>
      <c r="T105" s="22"/>
      <c r="U105" s="22"/>
      <c r="V105" s="52" t="s">
        <v>1343</v>
      </c>
      <c r="W105" s="36" t="s">
        <v>2476</v>
      </c>
      <c r="X105" s="22"/>
      <c r="Y105" s="22"/>
      <c r="Z105" s="25"/>
      <c r="AA105" s="25"/>
      <c r="AB105" s="19"/>
    </row>
    <row r="106" spans="1:28" s="10" customFormat="1" ht="15" customHeight="1">
      <c r="A106" s="19">
        <v>86</v>
      </c>
      <c r="B106" s="36" t="s">
        <v>3289</v>
      </c>
      <c r="C106" s="19"/>
      <c r="D106" s="36" t="s">
        <v>3256</v>
      </c>
      <c r="E106" s="36" t="s">
        <v>901</v>
      </c>
      <c r="F106" s="36" t="s">
        <v>2930</v>
      </c>
      <c r="G106" s="3" t="s">
        <v>2688</v>
      </c>
      <c r="H106" s="3" t="s">
        <v>2738</v>
      </c>
      <c r="I106" s="59" t="s">
        <v>2235</v>
      </c>
      <c r="J106" s="41">
        <v>1979</v>
      </c>
      <c r="K106" s="20"/>
      <c r="L106" s="19"/>
      <c r="M106" s="20">
        <v>1979</v>
      </c>
      <c r="N106" s="19"/>
      <c r="O106" s="36"/>
      <c r="P106" s="19"/>
      <c r="Q106" s="41" t="s">
        <v>2924</v>
      </c>
      <c r="R106" s="19"/>
      <c r="S106" s="36"/>
      <c r="T106" s="19"/>
      <c r="U106" s="19"/>
      <c r="V106" s="52"/>
      <c r="W106" s="36" t="s">
        <v>1534</v>
      </c>
      <c r="X106" s="19"/>
      <c r="Y106" s="19"/>
      <c r="Z106" s="25"/>
      <c r="AA106" s="25"/>
      <c r="AB106" s="27"/>
    </row>
    <row r="107" spans="1:28" s="14" customFormat="1" ht="15" customHeight="1">
      <c r="A107" s="19">
        <v>87</v>
      </c>
      <c r="B107" s="36" t="s">
        <v>3289</v>
      </c>
      <c r="C107" s="19"/>
      <c r="D107" s="36" t="s">
        <v>3256</v>
      </c>
      <c r="E107" s="36" t="s">
        <v>901</v>
      </c>
      <c r="F107" s="36" t="s">
        <v>2930</v>
      </c>
      <c r="G107" s="3" t="s">
        <v>2688</v>
      </c>
      <c r="H107" s="3" t="s">
        <v>2695</v>
      </c>
      <c r="I107" s="59" t="s">
        <v>2235</v>
      </c>
      <c r="J107" s="41">
        <v>1979</v>
      </c>
      <c r="K107" s="20"/>
      <c r="L107" s="19"/>
      <c r="M107" s="20">
        <v>1979</v>
      </c>
      <c r="N107" s="19"/>
      <c r="O107" s="36"/>
      <c r="P107" s="19"/>
      <c r="Q107" s="51" t="s">
        <v>2924</v>
      </c>
      <c r="R107" s="19"/>
      <c r="S107" s="36"/>
      <c r="T107" s="19"/>
      <c r="U107" s="19"/>
      <c r="V107" s="52"/>
      <c r="W107" s="36" t="s">
        <v>1561</v>
      </c>
      <c r="X107" s="19"/>
      <c r="Y107" s="19"/>
      <c r="Z107" s="19"/>
      <c r="AA107" s="19"/>
      <c r="AB107" s="25"/>
    </row>
    <row r="108" spans="1:28" s="10" customFormat="1" ht="15" customHeight="1">
      <c r="A108" s="25">
        <v>142</v>
      </c>
      <c r="B108" s="35" t="s">
        <v>3289</v>
      </c>
      <c r="C108" s="25"/>
      <c r="D108" s="35" t="s">
        <v>3087</v>
      </c>
      <c r="E108" s="35" t="s">
        <v>2909</v>
      </c>
      <c r="F108" s="35" t="s">
        <v>3177</v>
      </c>
      <c r="G108" s="4" t="s">
        <v>3178</v>
      </c>
      <c r="H108" s="4" t="s">
        <v>3179</v>
      </c>
      <c r="I108" s="62" t="s">
        <v>1788</v>
      </c>
      <c r="J108" s="42">
        <v>1897</v>
      </c>
      <c r="K108" s="29">
        <v>2010</v>
      </c>
      <c r="L108" s="25" t="s">
        <v>501</v>
      </c>
      <c r="M108" s="29"/>
      <c r="N108" s="25"/>
      <c r="O108" s="35"/>
      <c r="P108" s="25"/>
      <c r="Q108" s="42" t="s">
        <v>3119</v>
      </c>
      <c r="R108" s="25"/>
      <c r="S108" s="35"/>
      <c r="T108" s="25"/>
      <c r="U108" s="25"/>
      <c r="V108" s="54"/>
      <c r="W108" s="35" t="s">
        <v>1135</v>
      </c>
      <c r="X108" s="25" t="s">
        <v>1803</v>
      </c>
      <c r="Y108" s="25" t="s">
        <v>1803</v>
      </c>
      <c r="Z108" s="19"/>
      <c r="AA108" s="19"/>
      <c r="AB108" s="25"/>
    </row>
    <row r="109" spans="1:28" s="10" customFormat="1" ht="15" customHeight="1">
      <c r="A109" s="25">
        <v>143</v>
      </c>
      <c r="B109" s="35" t="s">
        <v>3289</v>
      </c>
      <c r="C109" s="25"/>
      <c r="D109" s="35" t="s">
        <v>3087</v>
      </c>
      <c r="E109" s="35" t="s">
        <v>2909</v>
      </c>
      <c r="F109" s="35" t="s">
        <v>3313</v>
      </c>
      <c r="G109" s="4" t="s">
        <v>3314</v>
      </c>
      <c r="H109" s="4" t="s">
        <v>2446</v>
      </c>
      <c r="I109" s="50" t="s">
        <v>701</v>
      </c>
      <c r="J109" s="42">
        <v>1936</v>
      </c>
      <c r="K109" s="29">
        <v>2006</v>
      </c>
      <c r="L109" s="25"/>
      <c r="M109" s="29">
        <v>1977</v>
      </c>
      <c r="N109" s="25"/>
      <c r="O109" s="35" t="s">
        <v>288</v>
      </c>
      <c r="P109" s="25"/>
      <c r="Q109" s="42" t="s">
        <v>2848</v>
      </c>
      <c r="R109" s="25"/>
      <c r="S109" s="35"/>
      <c r="T109" s="25"/>
      <c r="U109" s="25"/>
      <c r="V109" s="54"/>
      <c r="W109" s="35" t="s">
        <v>2517</v>
      </c>
      <c r="X109" s="25"/>
      <c r="Y109" s="25"/>
      <c r="Z109" s="3"/>
      <c r="AA109" s="19"/>
      <c r="AB109" s="27"/>
    </row>
    <row r="110" spans="1:28" s="10" customFormat="1" ht="15" customHeight="1">
      <c r="A110" s="25">
        <v>144</v>
      </c>
      <c r="B110" s="35" t="s">
        <v>3289</v>
      </c>
      <c r="C110" s="25"/>
      <c r="D110" s="35" t="s">
        <v>3087</v>
      </c>
      <c r="E110" s="35" t="s">
        <v>2909</v>
      </c>
      <c r="F110" s="35" t="s">
        <v>3313</v>
      </c>
      <c r="G110" s="4" t="s">
        <v>3314</v>
      </c>
      <c r="H110" s="4" t="s">
        <v>860</v>
      </c>
      <c r="I110" s="50" t="s">
        <v>2212</v>
      </c>
      <c r="J110" s="42">
        <v>1979</v>
      </c>
      <c r="K110" s="29">
        <v>2006</v>
      </c>
      <c r="L110" s="25"/>
      <c r="M110" s="29"/>
      <c r="N110" s="25"/>
      <c r="O110" s="35" t="s">
        <v>288</v>
      </c>
      <c r="P110" s="25"/>
      <c r="Q110" s="42" t="s">
        <v>2848</v>
      </c>
      <c r="R110" s="25"/>
      <c r="S110" s="35"/>
      <c r="T110" s="25"/>
      <c r="U110" s="25"/>
      <c r="V110" s="54"/>
      <c r="W110" s="35" t="s">
        <v>2715</v>
      </c>
      <c r="X110" s="25"/>
      <c r="Y110" s="25"/>
      <c r="Z110" s="25"/>
      <c r="AA110" s="19"/>
      <c r="AB110" s="27"/>
    </row>
    <row r="111" spans="1:28" s="10" customFormat="1" ht="15" customHeight="1">
      <c r="A111" s="25">
        <v>144.1</v>
      </c>
      <c r="B111" s="35" t="s">
        <v>3289</v>
      </c>
      <c r="C111" s="25"/>
      <c r="D111" s="35" t="s">
        <v>3087</v>
      </c>
      <c r="E111" s="35" t="s">
        <v>2909</v>
      </c>
      <c r="F111" s="35" t="s">
        <v>3313</v>
      </c>
      <c r="G111" s="4" t="s">
        <v>3314</v>
      </c>
      <c r="H111" s="4" t="s">
        <v>2373</v>
      </c>
      <c r="I111" s="50" t="s">
        <v>701</v>
      </c>
      <c r="J111" s="42">
        <v>1936</v>
      </c>
      <c r="K111" s="29"/>
      <c r="L111" s="25"/>
      <c r="M111" s="29">
        <v>1985</v>
      </c>
      <c r="N111" s="25"/>
      <c r="O111" s="35"/>
      <c r="P111" s="25"/>
      <c r="Q111" s="42" t="s">
        <v>3119</v>
      </c>
      <c r="R111" s="25"/>
      <c r="S111" s="35"/>
      <c r="T111" s="25"/>
      <c r="U111" s="25"/>
      <c r="V111" s="54"/>
      <c r="W111" s="35" t="s">
        <v>757</v>
      </c>
      <c r="X111" s="25"/>
      <c r="Y111" s="25"/>
      <c r="Z111" s="25"/>
      <c r="AA111" s="25"/>
      <c r="AB111" s="25"/>
    </row>
    <row r="112" spans="1:28" s="10" customFormat="1" ht="15" customHeight="1">
      <c r="A112" s="25">
        <v>145</v>
      </c>
      <c r="B112" s="35" t="s">
        <v>3289</v>
      </c>
      <c r="C112" s="25"/>
      <c r="D112" s="35" t="s">
        <v>3087</v>
      </c>
      <c r="E112" s="35" t="s">
        <v>2909</v>
      </c>
      <c r="F112" s="35" t="s">
        <v>3313</v>
      </c>
      <c r="G112" s="4" t="s">
        <v>3314</v>
      </c>
      <c r="H112" s="4" t="s">
        <v>2872</v>
      </c>
      <c r="I112" s="62" t="s">
        <v>1405</v>
      </c>
      <c r="J112" s="42">
        <v>1780</v>
      </c>
      <c r="K112" s="29">
        <v>1967</v>
      </c>
      <c r="L112" s="25"/>
      <c r="M112" s="29">
        <v>1991</v>
      </c>
      <c r="N112" s="25"/>
      <c r="O112" s="35"/>
      <c r="P112" s="25"/>
      <c r="Q112" s="42" t="s">
        <v>2924</v>
      </c>
      <c r="R112" s="25"/>
      <c r="S112" s="35"/>
      <c r="T112" s="25"/>
      <c r="U112" s="25"/>
      <c r="V112" s="54"/>
      <c r="W112" s="35" t="s">
        <v>2773</v>
      </c>
      <c r="X112" s="25"/>
      <c r="Y112" s="25"/>
      <c r="Z112" s="25"/>
      <c r="AA112" s="25"/>
      <c r="AB112" s="25"/>
    </row>
    <row r="113" spans="1:28" s="10" customFormat="1" ht="15" customHeight="1">
      <c r="A113" s="25">
        <v>146</v>
      </c>
      <c r="B113" s="35" t="s">
        <v>3289</v>
      </c>
      <c r="C113" s="25"/>
      <c r="D113" s="35" t="s">
        <v>3087</v>
      </c>
      <c r="E113" s="35" t="s">
        <v>2909</v>
      </c>
      <c r="F113" s="35" t="s">
        <v>3313</v>
      </c>
      <c r="G113" s="4" t="s">
        <v>3314</v>
      </c>
      <c r="H113" s="4" t="s">
        <v>2554</v>
      </c>
      <c r="I113" s="50" t="s">
        <v>701</v>
      </c>
      <c r="J113" s="42">
        <v>1936</v>
      </c>
      <c r="K113" s="29"/>
      <c r="L113" s="25"/>
      <c r="M113" s="29">
        <v>1979</v>
      </c>
      <c r="N113" s="25"/>
      <c r="O113" s="35" t="s">
        <v>288</v>
      </c>
      <c r="P113" s="25"/>
      <c r="Q113" s="42" t="s">
        <v>3119</v>
      </c>
      <c r="R113" s="25"/>
      <c r="S113" s="35"/>
      <c r="T113" s="25"/>
      <c r="U113" s="25"/>
      <c r="V113" s="54"/>
      <c r="W113" s="35" t="s">
        <v>2822</v>
      </c>
      <c r="X113" s="25"/>
      <c r="Y113" s="25"/>
      <c r="Z113" s="25"/>
      <c r="AA113" s="25"/>
      <c r="AB113" s="25"/>
    </row>
    <row r="114" spans="1:28" s="10" customFormat="1" ht="15" customHeight="1">
      <c r="A114" s="25">
        <v>147</v>
      </c>
      <c r="B114" s="35" t="s">
        <v>3289</v>
      </c>
      <c r="C114" s="25"/>
      <c r="D114" s="35" t="s">
        <v>3087</v>
      </c>
      <c r="E114" s="35" t="s">
        <v>2909</v>
      </c>
      <c r="F114" s="35" t="s">
        <v>3313</v>
      </c>
      <c r="G114" s="4" t="s">
        <v>3314</v>
      </c>
      <c r="H114" s="4" t="s">
        <v>2896</v>
      </c>
      <c r="I114" s="50" t="s">
        <v>2212</v>
      </c>
      <c r="J114" s="42">
        <v>1979</v>
      </c>
      <c r="K114" s="29"/>
      <c r="L114" s="25"/>
      <c r="M114" s="29"/>
      <c r="N114" s="25"/>
      <c r="O114" s="35" t="s">
        <v>288</v>
      </c>
      <c r="P114" s="25"/>
      <c r="Q114" s="42" t="s">
        <v>3119</v>
      </c>
      <c r="R114" s="25"/>
      <c r="S114" s="35"/>
      <c r="T114" s="25"/>
      <c r="U114" s="25"/>
      <c r="V114" s="54" t="s">
        <v>2796</v>
      </c>
      <c r="W114" s="35" t="s">
        <v>445</v>
      </c>
      <c r="X114" s="25"/>
      <c r="Y114" s="25"/>
      <c r="Z114" s="19"/>
      <c r="AA114" s="19"/>
      <c r="AB114" s="25"/>
    </row>
    <row r="115" spans="1:28" s="10" customFormat="1" ht="15" customHeight="1">
      <c r="A115" s="25">
        <v>148</v>
      </c>
      <c r="B115" s="35" t="s">
        <v>3289</v>
      </c>
      <c r="C115" s="25"/>
      <c r="D115" s="35" t="s">
        <v>3087</v>
      </c>
      <c r="E115" s="35" t="s">
        <v>2909</v>
      </c>
      <c r="F115" s="35" t="s">
        <v>3313</v>
      </c>
      <c r="G115" s="4" t="s">
        <v>3180</v>
      </c>
      <c r="H115" s="4" t="s">
        <v>725</v>
      </c>
      <c r="I115" s="50" t="s">
        <v>2207</v>
      </c>
      <c r="J115" s="42">
        <v>1906</v>
      </c>
      <c r="K115" s="29">
        <v>1966</v>
      </c>
      <c r="L115" s="25" t="s">
        <v>331</v>
      </c>
      <c r="M115" s="29"/>
      <c r="N115" s="25"/>
      <c r="O115" s="35" t="s">
        <v>921</v>
      </c>
      <c r="P115" s="25"/>
      <c r="Q115" s="42" t="s">
        <v>3119</v>
      </c>
      <c r="R115" s="25"/>
      <c r="S115" s="35"/>
      <c r="T115" s="25"/>
      <c r="U115" s="25"/>
      <c r="V115" s="54"/>
      <c r="W115" s="35" t="s">
        <v>423</v>
      </c>
      <c r="X115" s="25"/>
      <c r="Y115" s="25"/>
      <c r="Z115" s="25"/>
      <c r="AA115" s="19"/>
      <c r="AB115" s="25"/>
    </row>
    <row r="116" spans="1:28" s="10" customFormat="1" ht="15" customHeight="1">
      <c r="A116" s="25">
        <v>150</v>
      </c>
      <c r="B116" s="35" t="s">
        <v>3289</v>
      </c>
      <c r="C116" s="25"/>
      <c r="D116" s="35" t="s">
        <v>3087</v>
      </c>
      <c r="E116" s="35" t="s">
        <v>2909</v>
      </c>
      <c r="F116" s="35" t="s">
        <v>3313</v>
      </c>
      <c r="G116" s="4" t="s">
        <v>1025</v>
      </c>
      <c r="H116" s="4" t="s">
        <v>1792</v>
      </c>
      <c r="I116" s="62" t="s">
        <v>1793</v>
      </c>
      <c r="J116" s="42">
        <v>1843</v>
      </c>
      <c r="K116" s="29">
        <v>1967</v>
      </c>
      <c r="L116" s="25"/>
      <c r="M116" s="29"/>
      <c r="N116" s="25"/>
      <c r="O116" s="35"/>
      <c r="P116" s="25"/>
      <c r="Q116" s="42" t="s">
        <v>3119</v>
      </c>
      <c r="R116" s="25"/>
      <c r="S116" s="35"/>
      <c r="T116" s="25"/>
      <c r="U116" s="25"/>
      <c r="V116" s="54"/>
      <c r="W116" s="35" t="s">
        <v>502</v>
      </c>
      <c r="X116" s="25" t="s">
        <v>2499</v>
      </c>
      <c r="Y116" s="25"/>
      <c r="Z116" s="25"/>
      <c r="AA116" s="19"/>
      <c r="AB116" s="25"/>
    </row>
    <row r="117" spans="1:28" s="14" customFormat="1" ht="15" customHeight="1">
      <c r="A117" s="25">
        <v>148.1</v>
      </c>
      <c r="B117" s="35" t="s">
        <v>3289</v>
      </c>
      <c r="C117" s="25"/>
      <c r="D117" s="35" t="s">
        <v>3087</v>
      </c>
      <c r="E117" s="35" t="s">
        <v>2909</v>
      </c>
      <c r="F117" s="35" t="s">
        <v>3313</v>
      </c>
      <c r="G117" s="4" t="s">
        <v>1790</v>
      </c>
      <c r="H117" s="4" t="s">
        <v>2374</v>
      </c>
      <c r="I117" s="62" t="s">
        <v>1789</v>
      </c>
      <c r="J117" s="42">
        <v>1909</v>
      </c>
      <c r="K117" s="29"/>
      <c r="L117" s="25"/>
      <c r="M117" s="29">
        <v>1986</v>
      </c>
      <c r="N117" s="25"/>
      <c r="O117" s="35"/>
      <c r="P117" s="25"/>
      <c r="Q117" s="42" t="s">
        <v>3119</v>
      </c>
      <c r="R117" s="25"/>
      <c r="S117" s="35"/>
      <c r="T117" s="25"/>
      <c r="U117" s="25"/>
      <c r="V117" s="54"/>
      <c r="W117" s="35" t="s">
        <v>757</v>
      </c>
      <c r="X117" s="25"/>
      <c r="Y117" s="25"/>
      <c r="Z117" s="25"/>
      <c r="AA117" s="25"/>
      <c r="AB117" s="25"/>
    </row>
    <row r="118" spans="1:28" s="14" customFormat="1" ht="15" customHeight="1">
      <c r="A118" s="25">
        <v>149</v>
      </c>
      <c r="B118" s="35" t="s">
        <v>3289</v>
      </c>
      <c r="C118" s="25"/>
      <c r="D118" s="35" t="s">
        <v>3087</v>
      </c>
      <c r="E118" s="35" t="s">
        <v>2909</v>
      </c>
      <c r="F118" s="35" t="s">
        <v>3313</v>
      </c>
      <c r="G118" s="4" t="s">
        <v>1790</v>
      </c>
      <c r="H118" s="4" t="s">
        <v>337</v>
      </c>
      <c r="I118" s="62" t="s">
        <v>1791</v>
      </c>
      <c r="J118" s="42">
        <v>1906</v>
      </c>
      <c r="K118" s="29">
        <v>2010</v>
      </c>
      <c r="L118" s="25" t="s">
        <v>501</v>
      </c>
      <c r="M118" s="29"/>
      <c r="N118" s="25"/>
      <c r="O118" s="35"/>
      <c r="P118" s="25"/>
      <c r="Q118" s="42" t="s">
        <v>2848</v>
      </c>
      <c r="R118" s="25"/>
      <c r="S118" s="35"/>
      <c r="T118" s="25"/>
      <c r="U118" s="25"/>
      <c r="V118" s="54"/>
      <c r="W118" s="35" t="s">
        <v>1135</v>
      </c>
      <c r="X118" s="25" t="s">
        <v>1803</v>
      </c>
      <c r="Y118" s="25" t="s">
        <v>1803</v>
      </c>
      <c r="Z118" s="25"/>
      <c r="AA118" s="19"/>
      <c r="AB118" s="25"/>
    </row>
    <row r="119" spans="1:28" s="14" customFormat="1" ht="15" customHeight="1">
      <c r="A119" s="25">
        <v>151</v>
      </c>
      <c r="B119" s="35" t="s">
        <v>3289</v>
      </c>
      <c r="C119" s="25"/>
      <c r="D119" s="35" t="s">
        <v>3087</v>
      </c>
      <c r="E119" s="35" t="s">
        <v>2909</v>
      </c>
      <c r="F119" s="35" t="s">
        <v>3313</v>
      </c>
      <c r="G119" s="4" t="s">
        <v>1794</v>
      </c>
      <c r="H119" s="4" t="s">
        <v>160</v>
      </c>
      <c r="I119" s="62" t="s">
        <v>1795</v>
      </c>
      <c r="J119" s="42">
        <v>1979</v>
      </c>
      <c r="K119" s="29">
        <v>2006</v>
      </c>
      <c r="L119" s="25"/>
      <c r="M119" s="29"/>
      <c r="N119" s="25"/>
      <c r="O119" s="35" t="s">
        <v>288</v>
      </c>
      <c r="P119" s="25"/>
      <c r="Q119" s="42" t="s">
        <v>2848</v>
      </c>
      <c r="R119" s="25"/>
      <c r="S119" s="35"/>
      <c r="T119" s="25"/>
      <c r="U119" s="25"/>
      <c r="V119" s="54"/>
      <c r="W119" s="35" t="s">
        <v>2144</v>
      </c>
      <c r="X119" s="25"/>
      <c r="Y119" s="25"/>
      <c r="Z119" s="25"/>
      <c r="AA119" s="19"/>
      <c r="AB119" s="25"/>
    </row>
    <row r="120" spans="1:28" s="10" customFormat="1" ht="15" customHeight="1">
      <c r="A120" s="25">
        <v>152</v>
      </c>
      <c r="B120" s="35" t="s">
        <v>3289</v>
      </c>
      <c r="C120" s="25"/>
      <c r="D120" s="35" t="s">
        <v>3087</v>
      </c>
      <c r="E120" s="35" t="s">
        <v>2909</v>
      </c>
      <c r="F120" s="35" t="s">
        <v>3313</v>
      </c>
      <c r="G120" s="4" t="s">
        <v>840</v>
      </c>
      <c r="H120" s="4" t="s">
        <v>161</v>
      </c>
      <c r="I120" s="62" t="s">
        <v>1796</v>
      </c>
      <c r="J120" s="42">
        <v>1936</v>
      </c>
      <c r="K120" s="29"/>
      <c r="L120" s="25"/>
      <c r="M120" s="29">
        <v>1979</v>
      </c>
      <c r="N120" s="25"/>
      <c r="O120" s="35" t="s">
        <v>288</v>
      </c>
      <c r="P120" s="25"/>
      <c r="Q120" s="42" t="s">
        <v>3119</v>
      </c>
      <c r="R120" s="25"/>
      <c r="S120" s="35"/>
      <c r="T120" s="25"/>
      <c r="U120" s="25"/>
      <c r="V120" s="54"/>
      <c r="W120" s="35" t="s">
        <v>2822</v>
      </c>
      <c r="X120" s="25"/>
      <c r="Y120" s="25"/>
      <c r="Z120" s="25"/>
      <c r="AA120" s="25"/>
      <c r="AB120" s="25"/>
    </row>
    <row r="121" spans="1:28" s="10" customFormat="1" ht="15" customHeight="1">
      <c r="A121" s="25">
        <v>153</v>
      </c>
      <c r="B121" s="35" t="s">
        <v>3289</v>
      </c>
      <c r="C121" s="25"/>
      <c r="D121" s="35" t="s">
        <v>3087</v>
      </c>
      <c r="E121" s="35" t="s">
        <v>2909</v>
      </c>
      <c r="F121" s="35" t="s">
        <v>3313</v>
      </c>
      <c r="G121" s="4" t="s">
        <v>3002</v>
      </c>
      <c r="H121" s="4" t="s">
        <v>2741</v>
      </c>
      <c r="I121" s="62" t="s">
        <v>1797</v>
      </c>
      <c r="J121" s="42">
        <v>1959</v>
      </c>
      <c r="K121" s="29"/>
      <c r="L121" s="25"/>
      <c r="M121" s="29">
        <v>1977</v>
      </c>
      <c r="N121" s="25"/>
      <c r="O121" s="35" t="s">
        <v>288</v>
      </c>
      <c r="P121" s="25"/>
      <c r="Q121" s="42" t="s">
        <v>2924</v>
      </c>
      <c r="R121" s="25" t="s">
        <v>3343</v>
      </c>
      <c r="S121" s="35"/>
      <c r="T121" s="25"/>
      <c r="U121" s="25"/>
      <c r="V121" s="54" t="s">
        <v>2873</v>
      </c>
      <c r="W121" s="35" t="s">
        <v>1562</v>
      </c>
      <c r="X121" s="25"/>
      <c r="Y121" s="25"/>
      <c r="Z121" s="25"/>
      <c r="AA121" s="25"/>
      <c r="AB121" s="25"/>
    </row>
    <row r="122" spans="1:28" s="14" customFormat="1" ht="15" customHeight="1">
      <c r="A122" s="25">
        <v>153.1</v>
      </c>
      <c r="B122" s="35" t="s">
        <v>3289</v>
      </c>
      <c r="C122" s="25"/>
      <c r="D122" s="35" t="s">
        <v>3087</v>
      </c>
      <c r="E122" s="35" t="s">
        <v>2909</v>
      </c>
      <c r="F122" s="35" t="s">
        <v>3313</v>
      </c>
      <c r="G122" s="4" t="s">
        <v>1635</v>
      </c>
      <c r="H122" s="4" t="s">
        <v>2375</v>
      </c>
      <c r="I122" s="62" t="s">
        <v>1627</v>
      </c>
      <c r="J122" s="42">
        <v>1879</v>
      </c>
      <c r="K122" s="29"/>
      <c r="L122" s="25"/>
      <c r="M122" s="29">
        <v>1985</v>
      </c>
      <c r="N122" s="25"/>
      <c r="O122" s="35"/>
      <c r="P122" s="25"/>
      <c r="Q122" s="42" t="s">
        <v>2924</v>
      </c>
      <c r="R122" s="25"/>
      <c r="S122" s="35"/>
      <c r="T122" s="25"/>
      <c r="U122" s="25"/>
      <c r="V122" s="54"/>
      <c r="W122" s="35" t="s">
        <v>757</v>
      </c>
      <c r="X122" s="25"/>
      <c r="Y122" s="25"/>
      <c r="Z122" s="25"/>
      <c r="AA122" s="25"/>
      <c r="AB122" s="25"/>
    </row>
    <row r="123" spans="1:28" s="10" customFormat="1" ht="15" customHeight="1">
      <c r="A123" s="25">
        <v>154</v>
      </c>
      <c r="B123" s="35" t="s">
        <v>3289</v>
      </c>
      <c r="C123" s="25"/>
      <c r="D123" s="35" t="s">
        <v>3087</v>
      </c>
      <c r="E123" s="35" t="s">
        <v>2909</v>
      </c>
      <c r="F123" s="35" t="s">
        <v>3313</v>
      </c>
      <c r="G123" s="4" t="s">
        <v>1635</v>
      </c>
      <c r="H123" s="4" t="s">
        <v>1636</v>
      </c>
      <c r="I123" s="50" t="s">
        <v>2213</v>
      </c>
      <c r="J123" s="42">
        <v>1977</v>
      </c>
      <c r="K123" s="29">
        <v>2010</v>
      </c>
      <c r="L123" s="25"/>
      <c r="M123" s="29"/>
      <c r="N123" s="25"/>
      <c r="O123" s="35" t="s">
        <v>288</v>
      </c>
      <c r="P123" s="25"/>
      <c r="Q123" s="42" t="s">
        <v>2848</v>
      </c>
      <c r="R123" s="25"/>
      <c r="S123" s="35"/>
      <c r="T123" s="25"/>
      <c r="U123" s="25"/>
      <c r="V123" s="54"/>
      <c r="W123" s="35" t="s">
        <v>1135</v>
      </c>
      <c r="X123" s="25" t="s">
        <v>2499</v>
      </c>
      <c r="Y123" s="25" t="s">
        <v>1803</v>
      </c>
      <c r="Z123" s="25"/>
      <c r="AA123" s="19"/>
      <c r="AB123" s="25"/>
    </row>
    <row r="124" spans="1:28" s="10" customFormat="1" ht="15" customHeight="1">
      <c r="A124" s="25">
        <v>155</v>
      </c>
      <c r="B124" s="35" t="s">
        <v>3289</v>
      </c>
      <c r="C124" s="25"/>
      <c r="D124" s="35" t="s">
        <v>3087</v>
      </c>
      <c r="E124" s="35" t="s">
        <v>2909</v>
      </c>
      <c r="F124" s="35" t="s">
        <v>3326</v>
      </c>
      <c r="G124" s="4" t="s">
        <v>339</v>
      </c>
      <c r="H124" s="4" t="s">
        <v>340</v>
      </c>
      <c r="I124" s="62" t="s">
        <v>1628</v>
      </c>
      <c r="J124" s="42">
        <v>1855</v>
      </c>
      <c r="K124" s="29">
        <v>2010</v>
      </c>
      <c r="L124" s="25">
        <v>22</v>
      </c>
      <c r="M124" s="29"/>
      <c r="N124" s="25"/>
      <c r="O124" s="35"/>
      <c r="P124" s="25"/>
      <c r="Q124" s="42" t="s">
        <v>3119</v>
      </c>
      <c r="R124" s="25"/>
      <c r="S124" s="35"/>
      <c r="T124" s="25"/>
      <c r="U124" s="25"/>
      <c r="V124" s="54" t="s">
        <v>321</v>
      </c>
      <c r="W124" s="35" t="s">
        <v>1135</v>
      </c>
      <c r="X124" s="25" t="s">
        <v>1803</v>
      </c>
      <c r="Y124" s="25" t="s">
        <v>1803</v>
      </c>
      <c r="Z124" s="19"/>
      <c r="AA124" s="19"/>
      <c r="AB124" s="25"/>
    </row>
    <row r="125" spans="1:28" s="10" customFormat="1" ht="15" customHeight="1">
      <c r="A125" s="25">
        <v>156</v>
      </c>
      <c r="B125" s="35" t="s">
        <v>3289</v>
      </c>
      <c r="C125" s="25"/>
      <c r="D125" s="35" t="s">
        <v>3087</v>
      </c>
      <c r="E125" s="35" t="s">
        <v>2909</v>
      </c>
      <c r="F125" s="35" t="s">
        <v>3326</v>
      </c>
      <c r="G125" s="4" t="s">
        <v>2865</v>
      </c>
      <c r="H125" s="4" t="s">
        <v>3044</v>
      </c>
      <c r="I125" s="50" t="s">
        <v>2214</v>
      </c>
      <c r="J125" s="42">
        <v>1855</v>
      </c>
      <c r="K125" s="29">
        <v>1966</v>
      </c>
      <c r="L125" s="25" t="s">
        <v>341</v>
      </c>
      <c r="M125" s="29">
        <v>1979</v>
      </c>
      <c r="N125" s="25"/>
      <c r="O125" s="35" t="s">
        <v>460</v>
      </c>
      <c r="P125" s="25"/>
      <c r="Q125" s="42" t="s">
        <v>2848</v>
      </c>
      <c r="R125" s="25"/>
      <c r="S125" s="35"/>
      <c r="T125" s="25"/>
      <c r="U125" s="25"/>
      <c r="V125" s="54"/>
      <c r="W125" s="35" t="s">
        <v>2772</v>
      </c>
      <c r="X125" s="25" t="s">
        <v>2499</v>
      </c>
      <c r="Y125" s="25"/>
      <c r="Z125" s="19"/>
      <c r="AA125" s="19"/>
      <c r="AB125" s="25"/>
    </row>
    <row r="126" spans="1:28" s="10" customFormat="1" ht="15" customHeight="1">
      <c r="A126" s="25">
        <v>157</v>
      </c>
      <c r="B126" s="35" t="s">
        <v>3289</v>
      </c>
      <c r="C126" s="25"/>
      <c r="D126" s="35" t="s">
        <v>3087</v>
      </c>
      <c r="E126" s="35" t="s">
        <v>2909</v>
      </c>
      <c r="F126" s="35" t="s">
        <v>3326</v>
      </c>
      <c r="G126" s="4" t="s">
        <v>3046</v>
      </c>
      <c r="H126" s="4" t="s">
        <v>2841</v>
      </c>
      <c r="I126" s="50" t="s">
        <v>2215</v>
      </c>
      <c r="J126" s="42">
        <v>1910</v>
      </c>
      <c r="K126" s="29">
        <v>2010</v>
      </c>
      <c r="L126" s="25"/>
      <c r="M126" s="29"/>
      <c r="N126" s="25"/>
      <c r="O126" s="35"/>
      <c r="P126" s="25"/>
      <c r="Q126" s="42" t="s">
        <v>3119</v>
      </c>
      <c r="R126" s="25"/>
      <c r="S126" s="35"/>
      <c r="T126" s="25"/>
      <c r="U126" s="25"/>
      <c r="V126" s="54" t="s">
        <v>451</v>
      </c>
      <c r="W126" s="35" t="s">
        <v>2527</v>
      </c>
      <c r="X126" s="25" t="s">
        <v>2528</v>
      </c>
      <c r="Y126" s="25"/>
      <c r="Z126" s="19"/>
      <c r="AA126" s="19"/>
      <c r="AB126" s="25"/>
    </row>
    <row r="127" spans="1:28" s="10" customFormat="1" ht="15" customHeight="1">
      <c r="A127" s="25">
        <v>158</v>
      </c>
      <c r="B127" s="35" t="s">
        <v>3289</v>
      </c>
      <c r="C127" s="25"/>
      <c r="D127" s="35" t="s">
        <v>3087</v>
      </c>
      <c r="E127" s="35" t="s">
        <v>2909</v>
      </c>
      <c r="F127" s="35" t="s">
        <v>3326</v>
      </c>
      <c r="G127" s="4" t="s">
        <v>3046</v>
      </c>
      <c r="H127" s="4" t="s">
        <v>3206</v>
      </c>
      <c r="I127" s="62" t="s">
        <v>1629</v>
      </c>
      <c r="J127" s="42">
        <v>1767</v>
      </c>
      <c r="K127" s="29">
        <v>2006</v>
      </c>
      <c r="L127" s="25" t="s">
        <v>488</v>
      </c>
      <c r="M127" s="29"/>
      <c r="N127" s="25"/>
      <c r="O127" s="35"/>
      <c r="P127" s="25"/>
      <c r="Q127" s="42" t="s">
        <v>3119</v>
      </c>
      <c r="R127" s="25"/>
      <c r="S127" s="35"/>
      <c r="T127" s="25"/>
      <c r="U127" s="25"/>
      <c r="V127" s="54"/>
      <c r="W127" s="35" t="s">
        <v>2529</v>
      </c>
      <c r="X127" s="25" t="s">
        <v>1803</v>
      </c>
      <c r="Y127" s="25"/>
      <c r="Z127" s="19"/>
      <c r="AA127" s="19"/>
      <c r="AB127" s="25"/>
    </row>
    <row r="128" spans="1:28" s="10" customFormat="1" ht="15" customHeight="1">
      <c r="A128" s="25">
        <v>159</v>
      </c>
      <c r="B128" s="35" t="s">
        <v>3289</v>
      </c>
      <c r="C128" s="25"/>
      <c r="D128" s="35" t="s">
        <v>3087</v>
      </c>
      <c r="E128" s="35" t="s">
        <v>2909</v>
      </c>
      <c r="F128" s="35" t="s">
        <v>3326</v>
      </c>
      <c r="G128" s="4" t="s">
        <v>1367</v>
      </c>
      <c r="H128" s="4" t="s">
        <v>3045</v>
      </c>
      <c r="I128" s="62" t="s">
        <v>1328</v>
      </c>
      <c r="J128" s="42">
        <v>1901</v>
      </c>
      <c r="K128" s="29">
        <v>2010</v>
      </c>
      <c r="L128" s="25"/>
      <c r="M128" s="29">
        <v>1979</v>
      </c>
      <c r="N128" s="25"/>
      <c r="O128" s="35"/>
      <c r="P128" s="25"/>
      <c r="Q128" s="42" t="s">
        <v>3119</v>
      </c>
      <c r="R128" s="25"/>
      <c r="S128" s="35"/>
      <c r="T128" s="25"/>
      <c r="U128" s="25"/>
      <c r="V128" s="54"/>
      <c r="W128" s="35" t="s">
        <v>2350</v>
      </c>
      <c r="X128" s="25" t="s">
        <v>2528</v>
      </c>
      <c r="Y128" s="25" t="s">
        <v>1803</v>
      </c>
      <c r="Z128" s="25"/>
      <c r="AA128" s="25"/>
      <c r="AB128" s="25"/>
    </row>
    <row r="129" spans="1:31" s="10" customFormat="1" ht="12.75" customHeight="1">
      <c r="A129" s="25">
        <v>160</v>
      </c>
      <c r="B129" s="35" t="s">
        <v>3289</v>
      </c>
      <c r="C129" s="25"/>
      <c r="D129" s="35" t="s">
        <v>3087</v>
      </c>
      <c r="E129" s="35" t="s">
        <v>2909</v>
      </c>
      <c r="F129" s="35" t="s">
        <v>3326</v>
      </c>
      <c r="G129" s="4" t="s">
        <v>342</v>
      </c>
      <c r="H129" s="4" t="s">
        <v>343</v>
      </c>
      <c r="I129" s="62" t="s">
        <v>1368</v>
      </c>
      <c r="J129" s="42">
        <v>1758</v>
      </c>
      <c r="K129" s="29">
        <v>1966</v>
      </c>
      <c r="L129" s="25"/>
      <c r="M129" s="29"/>
      <c r="N129" s="25"/>
      <c r="O129" s="35" t="s">
        <v>921</v>
      </c>
      <c r="P129" s="25"/>
      <c r="Q129" s="42" t="s">
        <v>3119</v>
      </c>
      <c r="R129" s="25"/>
      <c r="S129" s="35"/>
      <c r="T129" s="25"/>
      <c r="U129" s="25"/>
      <c r="V129" s="54" t="s">
        <v>3307</v>
      </c>
      <c r="W129" s="35" t="s">
        <v>423</v>
      </c>
      <c r="X129" s="25"/>
      <c r="Y129" s="25"/>
      <c r="Z129" s="25"/>
      <c r="AA129" s="19"/>
      <c r="AB129" s="25"/>
    </row>
    <row r="130" spans="1:31" s="10" customFormat="1" ht="15" customHeight="1">
      <c r="A130" s="25">
        <v>161</v>
      </c>
      <c r="B130" s="35" t="s">
        <v>3289</v>
      </c>
      <c r="C130" s="25"/>
      <c r="D130" s="35" t="s">
        <v>3087</v>
      </c>
      <c r="E130" s="35" t="s">
        <v>2909</v>
      </c>
      <c r="F130" s="35" t="s">
        <v>3326</v>
      </c>
      <c r="G130" s="4" t="s">
        <v>2543</v>
      </c>
      <c r="H130" s="4" t="s">
        <v>644</v>
      </c>
      <c r="I130" s="50" t="s">
        <v>2014</v>
      </c>
      <c r="J130" s="42">
        <v>1993</v>
      </c>
      <c r="K130" s="29">
        <v>1966</v>
      </c>
      <c r="L130" s="25"/>
      <c r="M130" s="29"/>
      <c r="N130" s="25"/>
      <c r="O130" s="35" t="s">
        <v>288</v>
      </c>
      <c r="P130" s="25"/>
      <c r="Q130" s="42" t="s">
        <v>3119</v>
      </c>
      <c r="R130" s="25"/>
      <c r="S130" s="35"/>
      <c r="T130" s="25"/>
      <c r="U130" s="25"/>
      <c r="V130" s="54" t="s">
        <v>3307</v>
      </c>
      <c r="W130" s="35" t="s">
        <v>922</v>
      </c>
      <c r="X130" s="25"/>
      <c r="Y130" s="25"/>
      <c r="Z130" s="25"/>
      <c r="AA130" s="19"/>
      <c r="AB130" s="25"/>
    </row>
    <row r="131" spans="1:31" s="10" customFormat="1" ht="15" customHeight="1">
      <c r="A131" s="25">
        <v>162</v>
      </c>
      <c r="B131" s="35" t="s">
        <v>3289</v>
      </c>
      <c r="C131" s="25"/>
      <c r="D131" s="35" t="s">
        <v>3087</v>
      </c>
      <c r="E131" s="35" t="s">
        <v>2909</v>
      </c>
      <c r="F131" s="35" t="s">
        <v>3326</v>
      </c>
      <c r="G131" s="4" t="s">
        <v>3295</v>
      </c>
      <c r="H131" s="4" t="s">
        <v>2556</v>
      </c>
      <c r="I131" s="62" t="s">
        <v>1369</v>
      </c>
      <c r="J131" s="42">
        <v>1961</v>
      </c>
      <c r="K131" s="29">
        <v>2006</v>
      </c>
      <c r="L131" s="25"/>
      <c r="M131" s="29"/>
      <c r="N131" s="25"/>
      <c r="O131" s="35" t="s">
        <v>288</v>
      </c>
      <c r="P131" s="25"/>
      <c r="Q131" s="42" t="s">
        <v>3119</v>
      </c>
      <c r="R131" s="25"/>
      <c r="S131" s="35"/>
      <c r="T131" s="25"/>
      <c r="U131" s="25"/>
      <c r="V131" s="54" t="s">
        <v>2368</v>
      </c>
      <c r="W131" s="35" t="s">
        <v>981</v>
      </c>
      <c r="X131" s="25"/>
      <c r="Y131" s="25"/>
      <c r="Z131" s="19"/>
      <c r="AA131" s="19"/>
      <c r="AB131" s="25"/>
    </row>
    <row r="132" spans="1:31" s="10" customFormat="1" ht="15" customHeight="1">
      <c r="A132" s="25">
        <v>162.5</v>
      </c>
      <c r="B132" s="35" t="s">
        <v>3276</v>
      </c>
      <c r="C132" s="25"/>
      <c r="D132" s="35" t="s">
        <v>3359</v>
      </c>
      <c r="E132" s="35" t="s">
        <v>3360</v>
      </c>
      <c r="F132" s="35" t="s">
        <v>3361</v>
      </c>
      <c r="G132" s="4" t="s">
        <v>3362</v>
      </c>
      <c r="H132" s="4" t="s">
        <v>3363</v>
      </c>
      <c r="I132" s="62" t="s">
        <v>3364</v>
      </c>
      <c r="J132" s="42">
        <v>1923</v>
      </c>
      <c r="K132" s="29">
        <v>2011</v>
      </c>
      <c r="L132" s="25" t="s">
        <v>3365</v>
      </c>
      <c r="M132" s="29"/>
      <c r="N132" s="25"/>
      <c r="O132" s="35" t="s">
        <v>3366</v>
      </c>
      <c r="P132" s="25"/>
      <c r="Q132" s="58" t="s">
        <v>3367</v>
      </c>
      <c r="R132" s="25"/>
      <c r="S132" s="35"/>
      <c r="T132" s="25"/>
      <c r="U132" s="25"/>
      <c r="V132" s="54" t="s">
        <v>3368</v>
      </c>
      <c r="W132" s="35" t="s">
        <v>3370</v>
      </c>
      <c r="X132" s="25"/>
      <c r="Y132" s="25"/>
      <c r="Z132" s="19"/>
      <c r="AA132" s="19"/>
      <c r="AB132" s="25"/>
    </row>
    <row r="133" spans="1:31" s="14" customFormat="1" ht="15" customHeight="1">
      <c r="A133" s="25">
        <v>206</v>
      </c>
      <c r="B133" s="35" t="s">
        <v>3289</v>
      </c>
      <c r="C133" s="25"/>
      <c r="D133" s="35" t="s">
        <v>3087</v>
      </c>
      <c r="E133" s="35" t="s">
        <v>2909</v>
      </c>
      <c r="F133" s="35" t="s">
        <v>2764</v>
      </c>
      <c r="G133" s="4" t="s">
        <v>1434</v>
      </c>
      <c r="H133" s="4" t="s">
        <v>219</v>
      </c>
      <c r="I133" s="62" t="s">
        <v>1435</v>
      </c>
      <c r="J133" s="42">
        <v>1964</v>
      </c>
      <c r="K133" s="29">
        <v>2010</v>
      </c>
      <c r="L133" s="25" t="s">
        <v>3090</v>
      </c>
      <c r="M133" s="29"/>
      <c r="N133" s="25"/>
      <c r="O133" s="35" t="s">
        <v>622</v>
      </c>
      <c r="P133" s="25"/>
      <c r="Q133" s="42" t="s">
        <v>2848</v>
      </c>
      <c r="R133" s="25"/>
      <c r="S133" s="35" t="s">
        <v>3213</v>
      </c>
      <c r="T133" s="25"/>
      <c r="U133" s="25"/>
      <c r="V133" s="54"/>
      <c r="W133" s="2" t="s">
        <v>1436</v>
      </c>
      <c r="X133" s="25" t="s">
        <v>1803</v>
      </c>
      <c r="Y133" s="25" t="s">
        <v>1803</v>
      </c>
      <c r="Z133" s="25"/>
      <c r="AA133" s="27"/>
      <c r="AB133" s="25"/>
      <c r="AC133" s="10"/>
      <c r="AD133" s="10"/>
      <c r="AE133" s="10"/>
    </row>
    <row r="134" spans="1:31" s="14" customFormat="1" ht="15" customHeight="1">
      <c r="A134" s="25">
        <v>207</v>
      </c>
      <c r="B134" s="35" t="s">
        <v>3289</v>
      </c>
      <c r="C134" s="25"/>
      <c r="D134" s="35" t="s">
        <v>3087</v>
      </c>
      <c r="E134" s="35" t="s">
        <v>2909</v>
      </c>
      <c r="F134" s="35" t="s">
        <v>2764</v>
      </c>
      <c r="G134" s="4" t="s">
        <v>3445</v>
      </c>
      <c r="H134" s="4" t="s">
        <v>2644</v>
      </c>
      <c r="I134" s="50" t="s">
        <v>3098</v>
      </c>
      <c r="J134" s="42">
        <v>1938</v>
      </c>
      <c r="K134" s="29">
        <v>2010</v>
      </c>
      <c r="L134" s="25" t="s">
        <v>501</v>
      </c>
      <c r="M134" s="29"/>
      <c r="N134" s="25"/>
      <c r="O134" s="35" t="s">
        <v>288</v>
      </c>
      <c r="P134" s="25"/>
      <c r="Q134" s="42" t="s">
        <v>2848</v>
      </c>
      <c r="R134" s="25"/>
      <c r="S134" s="35" t="s">
        <v>2848</v>
      </c>
      <c r="T134" s="25"/>
      <c r="U134" s="25"/>
      <c r="V134" s="54" t="s">
        <v>3444</v>
      </c>
      <c r="W134" s="35" t="s">
        <v>1135</v>
      </c>
      <c r="X134" s="25" t="s">
        <v>2384</v>
      </c>
      <c r="Y134" s="25" t="s">
        <v>1803</v>
      </c>
      <c r="Z134" s="25"/>
      <c r="AA134" s="25"/>
      <c r="AB134" s="25"/>
      <c r="AC134" s="10"/>
      <c r="AD134" s="10"/>
      <c r="AE134" s="10"/>
    </row>
    <row r="135" spans="1:31" s="14" customFormat="1" ht="15" customHeight="1">
      <c r="A135" s="25">
        <v>208</v>
      </c>
      <c r="B135" s="35" t="s">
        <v>3289</v>
      </c>
      <c r="C135" s="25"/>
      <c r="D135" s="35" t="s">
        <v>3087</v>
      </c>
      <c r="E135" s="35" t="s">
        <v>2909</v>
      </c>
      <c r="F135" s="35" t="s">
        <v>2764</v>
      </c>
      <c r="G135" s="4" t="s">
        <v>3445</v>
      </c>
      <c r="H135" s="4" t="s">
        <v>2832</v>
      </c>
      <c r="I135" s="62" t="s">
        <v>1163</v>
      </c>
      <c r="J135" s="42">
        <v>1868</v>
      </c>
      <c r="K135" s="29">
        <v>2006</v>
      </c>
      <c r="L135" s="25"/>
      <c r="M135" s="29"/>
      <c r="N135" s="25"/>
      <c r="O135" s="35"/>
      <c r="P135" s="25"/>
      <c r="Q135" s="42" t="s">
        <v>2848</v>
      </c>
      <c r="R135" s="25"/>
      <c r="S135" s="35" t="s">
        <v>3211</v>
      </c>
      <c r="T135" s="25"/>
      <c r="U135" s="25"/>
      <c r="V135" s="54" t="s">
        <v>3444</v>
      </c>
      <c r="W135" s="35" t="s">
        <v>2144</v>
      </c>
      <c r="X135" s="25"/>
      <c r="Y135" s="25"/>
      <c r="Z135" s="25"/>
      <c r="AA135" s="25"/>
      <c r="AB135" s="25"/>
      <c r="AC135" s="10"/>
      <c r="AD135" s="10"/>
      <c r="AE135" s="10"/>
    </row>
    <row r="136" spans="1:31" s="14" customFormat="1" ht="15" customHeight="1">
      <c r="A136" s="25">
        <v>209</v>
      </c>
      <c r="B136" s="35" t="s">
        <v>3289</v>
      </c>
      <c r="C136" s="25"/>
      <c r="D136" s="35" t="s">
        <v>3087</v>
      </c>
      <c r="E136" s="35" t="s">
        <v>2909</v>
      </c>
      <c r="F136" s="35" t="s">
        <v>2764</v>
      </c>
      <c r="G136" s="4" t="s">
        <v>3452</v>
      </c>
      <c r="H136" s="4" t="s">
        <v>1890</v>
      </c>
      <c r="I136" s="50" t="s">
        <v>2229</v>
      </c>
      <c r="J136" s="42">
        <v>1966</v>
      </c>
      <c r="K136" s="29">
        <v>2010</v>
      </c>
      <c r="L136" s="25" t="s">
        <v>501</v>
      </c>
      <c r="M136" s="29"/>
      <c r="N136" s="25"/>
      <c r="O136" s="35"/>
      <c r="P136" s="25"/>
      <c r="Q136" s="42" t="s">
        <v>2848</v>
      </c>
      <c r="R136" s="25"/>
      <c r="S136" s="35" t="s">
        <v>3213</v>
      </c>
      <c r="T136" s="25"/>
      <c r="U136" s="25"/>
      <c r="V136" s="54"/>
      <c r="W136" s="35" t="s">
        <v>1135</v>
      </c>
      <c r="X136" s="25" t="s">
        <v>2384</v>
      </c>
      <c r="Y136" s="25" t="s">
        <v>1803</v>
      </c>
      <c r="Z136" s="25"/>
      <c r="AA136" s="27"/>
      <c r="AB136" s="25"/>
      <c r="AC136" s="10"/>
      <c r="AD136" s="10"/>
      <c r="AE136" s="10"/>
    </row>
    <row r="137" spans="1:31" s="14" customFormat="1" ht="15" customHeight="1">
      <c r="A137" s="25">
        <v>211</v>
      </c>
      <c r="B137" s="35" t="s">
        <v>3289</v>
      </c>
      <c r="C137" s="25"/>
      <c r="D137" s="35" t="s">
        <v>3087</v>
      </c>
      <c r="E137" s="35" t="s">
        <v>2909</v>
      </c>
      <c r="F137" s="35" t="s">
        <v>2764</v>
      </c>
      <c r="G137" s="4" t="s">
        <v>3165</v>
      </c>
      <c r="H137" s="4" t="s">
        <v>3331</v>
      </c>
      <c r="I137" s="50" t="s">
        <v>2230</v>
      </c>
      <c r="J137" s="42">
        <v>2001</v>
      </c>
      <c r="K137" s="29">
        <v>2010</v>
      </c>
      <c r="L137" s="25" t="s">
        <v>488</v>
      </c>
      <c r="M137" s="29"/>
      <c r="N137" s="25"/>
      <c r="O137" s="35"/>
      <c r="P137" s="25"/>
      <c r="Q137" s="42" t="s">
        <v>2848</v>
      </c>
      <c r="R137" s="25"/>
      <c r="S137" s="35"/>
      <c r="T137" s="25"/>
      <c r="U137" s="25"/>
      <c r="V137" s="54"/>
      <c r="W137" s="35" t="s">
        <v>1135</v>
      </c>
      <c r="X137" s="25" t="s">
        <v>1803</v>
      </c>
      <c r="Y137" s="25" t="s">
        <v>1803</v>
      </c>
      <c r="Z137" s="25"/>
      <c r="AA137" s="27"/>
      <c r="AB137" s="25"/>
      <c r="AC137" s="10"/>
      <c r="AD137" s="10"/>
      <c r="AE137" s="10"/>
    </row>
    <row r="138" spans="1:31" s="25" customFormat="1" ht="15" customHeight="1">
      <c r="A138" s="33">
        <v>210</v>
      </c>
      <c r="B138" s="33" t="s">
        <v>3289</v>
      </c>
      <c r="C138" s="33"/>
      <c r="D138" s="33" t="s">
        <v>3087</v>
      </c>
      <c r="E138" s="33" t="s">
        <v>2909</v>
      </c>
      <c r="F138" s="33" t="s">
        <v>2764</v>
      </c>
      <c r="G138" s="4" t="s">
        <v>3165</v>
      </c>
      <c r="H138" s="4" t="s">
        <v>3271</v>
      </c>
      <c r="I138" s="76" t="s">
        <v>2229</v>
      </c>
      <c r="J138" s="49">
        <v>1966</v>
      </c>
      <c r="K138" s="29">
        <v>2006</v>
      </c>
      <c r="L138" s="25" t="s">
        <v>3090</v>
      </c>
      <c r="M138" s="29"/>
      <c r="Q138" s="49" t="s">
        <v>2924</v>
      </c>
      <c r="S138" s="25" t="s">
        <v>3213</v>
      </c>
      <c r="V138" s="77" t="s">
        <v>3089</v>
      </c>
      <c r="W138" s="25" t="s">
        <v>981</v>
      </c>
      <c r="X138" s="25" t="s">
        <v>2941</v>
      </c>
    </row>
    <row r="139" spans="1:31" s="10" customFormat="1" ht="15" customHeight="1">
      <c r="A139" s="25">
        <v>212</v>
      </c>
      <c r="B139" s="35" t="s">
        <v>3289</v>
      </c>
      <c r="C139" s="25"/>
      <c r="D139" s="35" t="s">
        <v>3087</v>
      </c>
      <c r="E139" s="35" t="s">
        <v>2909</v>
      </c>
      <c r="F139" s="35" t="s">
        <v>2764</v>
      </c>
      <c r="G139" s="4" t="s">
        <v>1164</v>
      </c>
      <c r="H139" s="4" t="s">
        <v>3318</v>
      </c>
      <c r="I139" s="50" t="s">
        <v>2231</v>
      </c>
      <c r="J139" s="42">
        <v>1966</v>
      </c>
      <c r="K139" s="29">
        <v>2010</v>
      </c>
      <c r="L139" s="25"/>
      <c r="M139" s="29"/>
      <c r="N139" s="25"/>
      <c r="O139" s="35" t="s">
        <v>288</v>
      </c>
      <c r="P139" s="25"/>
      <c r="Q139" s="42" t="s">
        <v>2848</v>
      </c>
      <c r="R139" s="25"/>
      <c r="S139" s="35"/>
      <c r="T139" s="25"/>
      <c r="U139" s="25"/>
      <c r="V139" s="54"/>
      <c r="W139" s="35" t="s">
        <v>1135</v>
      </c>
      <c r="X139" s="25" t="s">
        <v>2384</v>
      </c>
      <c r="Y139" s="25" t="s">
        <v>1803</v>
      </c>
      <c r="Z139" s="25"/>
      <c r="AA139" s="25"/>
      <c r="AB139" s="25"/>
      <c r="AC139" s="14"/>
      <c r="AD139" s="14"/>
      <c r="AE139" s="14"/>
    </row>
    <row r="140" spans="1:31" s="10" customFormat="1" ht="15" customHeight="1">
      <c r="A140" s="25">
        <v>213</v>
      </c>
      <c r="B140" s="35" t="s">
        <v>3289</v>
      </c>
      <c r="C140" s="25"/>
      <c r="D140" s="35" t="s">
        <v>3087</v>
      </c>
      <c r="E140" s="35" t="s">
        <v>2909</v>
      </c>
      <c r="F140" s="35" t="s">
        <v>2764</v>
      </c>
      <c r="G140" s="4" t="s">
        <v>3023</v>
      </c>
      <c r="H140" s="4" t="s">
        <v>5</v>
      </c>
      <c r="I140" s="50" t="s">
        <v>2226</v>
      </c>
      <c r="J140" s="42">
        <v>1863</v>
      </c>
      <c r="K140" s="29">
        <v>2006</v>
      </c>
      <c r="L140" s="25"/>
      <c r="M140" s="29"/>
      <c r="N140" s="25"/>
      <c r="O140" s="35" t="s">
        <v>288</v>
      </c>
      <c r="P140" s="25"/>
      <c r="Q140" s="42" t="s">
        <v>3119</v>
      </c>
      <c r="R140" s="25"/>
      <c r="S140" s="35"/>
      <c r="T140" s="25"/>
      <c r="U140" s="25"/>
      <c r="V140" s="54"/>
      <c r="W140" s="35" t="s">
        <v>2144</v>
      </c>
      <c r="X140" s="25"/>
      <c r="Y140" s="25"/>
      <c r="Z140" s="19"/>
      <c r="AA140" s="19"/>
      <c r="AB140" s="25"/>
    </row>
    <row r="141" spans="1:31" s="10" customFormat="1" ht="15" customHeight="1">
      <c r="A141" s="25">
        <v>214</v>
      </c>
      <c r="B141" s="35" t="s">
        <v>3289</v>
      </c>
      <c r="C141" s="25"/>
      <c r="D141" s="35" t="s">
        <v>3087</v>
      </c>
      <c r="E141" s="35" t="s">
        <v>2909</v>
      </c>
      <c r="F141" s="35" t="s">
        <v>2764</v>
      </c>
      <c r="G141" s="4" t="s">
        <v>3023</v>
      </c>
      <c r="H141" s="4" t="s">
        <v>2707</v>
      </c>
      <c r="I141" s="62" t="s">
        <v>1165</v>
      </c>
      <c r="J141" s="42">
        <v>1995</v>
      </c>
      <c r="K141" s="29">
        <v>2006</v>
      </c>
      <c r="L141" s="25"/>
      <c r="M141" s="29"/>
      <c r="N141" s="25"/>
      <c r="O141" s="35" t="s">
        <v>288</v>
      </c>
      <c r="P141" s="25"/>
      <c r="Q141" s="42" t="s">
        <v>3119</v>
      </c>
      <c r="R141" s="25"/>
      <c r="S141" s="35"/>
      <c r="T141" s="25"/>
      <c r="U141" s="25"/>
      <c r="V141" s="54" t="s">
        <v>134</v>
      </c>
      <c r="W141" s="35" t="s">
        <v>2144</v>
      </c>
      <c r="X141" s="25"/>
      <c r="Y141" s="25"/>
      <c r="Z141" s="19"/>
      <c r="AA141" s="19"/>
      <c r="AB141" s="25"/>
    </row>
    <row r="142" spans="1:31" s="10" customFormat="1" ht="15" customHeight="1">
      <c r="A142" s="25">
        <v>215</v>
      </c>
      <c r="B142" s="35" t="s">
        <v>3289</v>
      </c>
      <c r="C142" s="25"/>
      <c r="D142" s="35" t="s">
        <v>3087</v>
      </c>
      <c r="E142" s="35" t="s">
        <v>2909</v>
      </c>
      <c r="F142" s="35" t="s">
        <v>2764</v>
      </c>
      <c r="G142" s="4" t="s">
        <v>3027</v>
      </c>
      <c r="H142" s="4" t="s">
        <v>2542</v>
      </c>
      <c r="I142" s="50" t="s">
        <v>2232</v>
      </c>
      <c r="J142" s="42">
        <v>1908</v>
      </c>
      <c r="K142" s="29">
        <v>2006</v>
      </c>
      <c r="L142" s="25"/>
      <c r="M142" s="29"/>
      <c r="N142" s="25"/>
      <c r="O142" s="35"/>
      <c r="P142" s="25"/>
      <c r="Q142" s="42" t="s">
        <v>3119</v>
      </c>
      <c r="R142" s="25"/>
      <c r="S142" s="35"/>
      <c r="T142" s="25"/>
      <c r="U142" s="25"/>
      <c r="V142" s="54"/>
      <c r="W142" s="35" t="s">
        <v>2144</v>
      </c>
      <c r="X142" s="25"/>
      <c r="Y142" s="25"/>
      <c r="Z142" s="19"/>
      <c r="AA142" s="19"/>
      <c r="AB142" s="25"/>
    </row>
    <row r="143" spans="1:31" s="10" customFormat="1" ht="15" customHeight="1">
      <c r="A143" s="25">
        <v>216</v>
      </c>
      <c r="B143" s="35" t="s">
        <v>3289</v>
      </c>
      <c r="C143" s="25"/>
      <c r="D143" s="35" t="s">
        <v>3087</v>
      </c>
      <c r="E143" s="35" t="s">
        <v>2909</v>
      </c>
      <c r="F143" s="35" t="s">
        <v>2764</v>
      </c>
      <c r="G143" s="4" t="s">
        <v>3027</v>
      </c>
      <c r="H143" s="4" t="s">
        <v>3171</v>
      </c>
      <c r="I143" s="50" t="s">
        <v>2233</v>
      </c>
      <c r="J143" s="42">
        <v>1843</v>
      </c>
      <c r="K143" s="29"/>
      <c r="L143" s="25"/>
      <c r="M143" s="29">
        <v>1977</v>
      </c>
      <c r="N143" s="25"/>
      <c r="O143" s="35" t="s">
        <v>288</v>
      </c>
      <c r="P143" s="25"/>
      <c r="Q143" s="58" t="s">
        <v>12</v>
      </c>
      <c r="R143" s="25"/>
      <c r="S143" s="35"/>
      <c r="T143" s="25"/>
      <c r="U143" s="25"/>
      <c r="V143" s="54"/>
      <c r="W143" s="35" t="s">
        <v>757</v>
      </c>
      <c r="X143" s="25"/>
      <c r="Y143" s="25"/>
      <c r="Z143" s="25"/>
      <c r="AA143" s="25"/>
      <c r="AB143" s="25"/>
    </row>
    <row r="144" spans="1:31" s="10" customFormat="1" ht="15" customHeight="1">
      <c r="A144" s="25">
        <v>217</v>
      </c>
      <c r="B144" s="35" t="s">
        <v>3289</v>
      </c>
      <c r="C144" s="25"/>
      <c r="D144" s="35" t="s">
        <v>3087</v>
      </c>
      <c r="E144" s="35" t="s">
        <v>2909</v>
      </c>
      <c r="F144" s="35" t="s">
        <v>2764</v>
      </c>
      <c r="G144" s="4" t="s">
        <v>3027</v>
      </c>
      <c r="H144" s="4" t="s">
        <v>1166</v>
      </c>
      <c r="I144" s="50" t="s">
        <v>2234</v>
      </c>
      <c r="J144" s="42">
        <v>1949</v>
      </c>
      <c r="K144" s="29">
        <v>2006</v>
      </c>
      <c r="L144" s="25"/>
      <c r="M144" s="29">
        <v>2010</v>
      </c>
      <c r="N144" s="25"/>
      <c r="O144" s="35"/>
      <c r="P144" s="25"/>
      <c r="Q144" s="42" t="s">
        <v>2848</v>
      </c>
      <c r="R144" s="25"/>
      <c r="S144" s="35"/>
      <c r="T144" s="25"/>
      <c r="U144" s="25"/>
      <c r="V144" s="54"/>
      <c r="W144" s="35" t="s">
        <v>981</v>
      </c>
      <c r="X144" s="25" t="s">
        <v>1803</v>
      </c>
      <c r="Y144" s="25"/>
      <c r="Z144" s="19"/>
      <c r="AA144" s="19"/>
      <c r="AB144" s="25"/>
    </row>
    <row r="145" spans="1:31" s="10" customFormat="1" ht="15" customHeight="1">
      <c r="A145" s="25">
        <v>218</v>
      </c>
      <c r="B145" s="35" t="s">
        <v>3289</v>
      </c>
      <c r="C145" s="25"/>
      <c r="D145" s="35" t="s">
        <v>3087</v>
      </c>
      <c r="E145" s="35" t="s">
        <v>2909</v>
      </c>
      <c r="F145" s="35" t="s">
        <v>2764</v>
      </c>
      <c r="G145" s="4" t="s">
        <v>3027</v>
      </c>
      <c r="H145" s="4" t="s">
        <v>3333</v>
      </c>
      <c r="I145" s="50" t="s">
        <v>3272</v>
      </c>
      <c r="J145" s="42">
        <v>1867</v>
      </c>
      <c r="K145" s="29">
        <v>1966</v>
      </c>
      <c r="L145" s="25" t="s">
        <v>3334</v>
      </c>
      <c r="M145" s="29"/>
      <c r="N145" s="25"/>
      <c r="O145" s="35" t="s">
        <v>921</v>
      </c>
      <c r="P145" s="25"/>
      <c r="Q145" s="42" t="s">
        <v>3119</v>
      </c>
      <c r="R145" s="25"/>
      <c r="S145" s="35"/>
      <c r="T145" s="25"/>
      <c r="U145" s="25"/>
      <c r="V145" s="54"/>
      <c r="W145" s="35" t="s">
        <v>2218</v>
      </c>
      <c r="X145" s="25" t="s">
        <v>1803</v>
      </c>
      <c r="Y145" s="25" t="s">
        <v>1803</v>
      </c>
      <c r="Z145" s="25"/>
      <c r="AA145" s="19"/>
      <c r="AB145" s="25"/>
    </row>
    <row r="146" spans="1:31" s="10" customFormat="1" ht="15" customHeight="1">
      <c r="A146" s="25">
        <v>219</v>
      </c>
      <c r="B146" s="35" t="s">
        <v>3289</v>
      </c>
      <c r="C146" s="25"/>
      <c r="D146" s="35" t="s">
        <v>3087</v>
      </c>
      <c r="E146" s="35" t="s">
        <v>2909</v>
      </c>
      <c r="F146" s="35" t="s">
        <v>2764</v>
      </c>
      <c r="G146" s="4" t="s">
        <v>3336</v>
      </c>
      <c r="H146" s="4" t="s">
        <v>3337</v>
      </c>
      <c r="I146" s="62" t="s">
        <v>1167</v>
      </c>
      <c r="J146" s="42">
        <v>1938</v>
      </c>
      <c r="K146" s="29">
        <v>2010</v>
      </c>
      <c r="L146" s="25" t="s">
        <v>488</v>
      </c>
      <c r="M146" s="29"/>
      <c r="N146" s="25"/>
      <c r="O146" s="35"/>
      <c r="P146" s="25"/>
      <c r="Q146" s="42" t="s">
        <v>3119</v>
      </c>
      <c r="R146" s="25"/>
      <c r="S146" s="35"/>
      <c r="T146" s="25"/>
      <c r="U146" s="25"/>
      <c r="V146" s="54"/>
      <c r="W146" s="35" t="s">
        <v>1135</v>
      </c>
      <c r="X146" s="25" t="s">
        <v>1803</v>
      </c>
      <c r="Y146" s="25" t="s">
        <v>1803</v>
      </c>
      <c r="Z146" s="19"/>
      <c r="AA146" s="19"/>
      <c r="AB146" s="14"/>
      <c r="AC146" s="14"/>
      <c r="AD146" s="14"/>
      <c r="AE146" s="14"/>
    </row>
    <row r="147" spans="1:31" s="10" customFormat="1" ht="15" customHeight="1">
      <c r="A147" s="25">
        <v>137</v>
      </c>
      <c r="B147" s="35" t="s">
        <v>3289</v>
      </c>
      <c r="C147" s="25"/>
      <c r="D147" s="35" t="s">
        <v>3087</v>
      </c>
      <c r="E147" s="35" t="s">
        <v>3039</v>
      </c>
      <c r="F147" s="35" t="s">
        <v>3015</v>
      </c>
      <c r="G147" s="4" t="s">
        <v>237</v>
      </c>
      <c r="H147" s="4" t="s">
        <v>238</v>
      </c>
      <c r="I147" s="62" t="s">
        <v>1612</v>
      </c>
      <c r="J147" s="42">
        <v>1923</v>
      </c>
      <c r="K147" s="29">
        <v>2006</v>
      </c>
      <c r="L147" s="25"/>
      <c r="M147" s="29">
        <v>1979</v>
      </c>
      <c r="N147" s="25"/>
      <c r="O147" s="35" t="s">
        <v>288</v>
      </c>
      <c r="P147" s="25"/>
      <c r="Q147" s="42" t="s">
        <v>3119</v>
      </c>
      <c r="R147" s="25"/>
      <c r="S147" s="35"/>
      <c r="T147" s="25"/>
      <c r="U147" s="25"/>
      <c r="V147" s="54"/>
      <c r="W147" s="35" t="s">
        <v>2725</v>
      </c>
      <c r="X147" s="25"/>
      <c r="Y147" s="25"/>
      <c r="Z147" s="25"/>
      <c r="AA147" s="25"/>
      <c r="AB147" s="25"/>
    </row>
    <row r="148" spans="1:31" s="10" customFormat="1" ht="15" customHeight="1">
      <c r="A148" s="25">
        <v>138</v>
      </c>
      <c r="B148" s="35" t="s">
        <v>3289</v>
      </c>
      <c r="C148" s="25"/>
      <c r="D148" s="35" t="s">
        <v>3087</v>
      </c>
      <c r="E148" s="35" t="s">
        <v>3039</v>
      </c>
      <c r="F148" s="35" t="s">
        <v>3015</v>
      </c>
      <c r="G148" s="4" t="s">
        <v>1784</v>
      </c>
      <c r="H148" s="4" t="s">
        <v>1187</v>
      </c>
      <c r="I148" s="62" t="s">
        <v>1785</v>
      </c>
      <c r="J148" s="42">
        <v>1844</v>
      </c>
      <c r="K148" s="29">
        <v>2006</v>
      </c>
      <c r="L148" s="25"/>
      <c r="M148" s="29">
        <v>1985</v>
      </c>
      <c r="N148" s="25"/>
      <c r="O148" s="35" t="s">
        <v>288</v>
      </c>
      <c r="P148" s="25"/>
      <c r="Q148" s="42" t="s">
        <v>2848</v>
      </c>
      <c r="R148" s="25"/>
      <c r="S148" s="35"/>
      <c r="T148" s="25"/>
      <c r="U148" s="25"/>
      <c r="V148" s="54"/>
      <c r="W148" s="35" t="s">
        <v>2294</v>
      </c>
      <c r="X148" s="25"/>
      <c r="Y148" s="25"/>
      <c r="Z148" s="19"/>
      <c r="AA148" s="19"/>
      <c r="AB148" s="25"/>
      <c r="AC148" s="14"/>
      <c r="AD148" s="14"/>
      <c r="AE148" s="14"/>
    </row>
    <row r="149" spans="1:31" s="10" customFormat="1" ht="15" customHeight="1">
      <c r="A149" s="25">
        <v>220</v>
      </c>
      <c r="B149" s="35" t="s">
        <v>3289</v>
      </c>
      <c r="C149" s="25"/>
      <c r="D149" s="35" t="s">
        <v>3087</v>
      </c>
      <c r="E149" s="35" t="s">
        <v>3039</v>
      </c>
      <c r="F149" s="35" t="s">
        <v>3040</v>
      </c>
      <c r="G149" s="4" t="s">
        <v>2874</v>
      </c>
      <c r="H149" s="4" t="s">
        <v>2875</v>
      </c>
      <c r="I149" s="62" t="s">
        <v>1168</v>
      </c>
      <c r="J149" s="42">
        <v>1944</v>
      </c>
      <c r="K149" s="29">
        <v>2006</v>
      </c>
      <c r="L149" s="25"/>
      <c r="M149" s="29"/>
      <c r="N149" s="25"/>
      <c r="O149" s="35" t="s">
        <v>288</v>
      </c>
      <c r="P149" s="25"/>
      <c r="Q149" s="42" t="s">
        <v>3119</v>
      </c>
      <c r="R149" s="25"/>
      <c r="S149" s="35"/>
      <c r="T149" s="25"/>
      <c r="U149" s="25"/>
      <c r="V149" s="54"/>
      <c r="W149" s="35" t="s">
        <v>2144</v>
      </c>
      <c r="X149" s="25"/>
      <c r="Y149" s="25"/>
      <c r="Z149" s="19"/>
      <c r="AA149" s="19"/>
      <c r="AB149" s="25"/>
    </row>
    <row r="150" spans="1:31" s="10" customFormat="1" ht="15" customHeight="1">
      <c r="A150" s="25">
        <v>221</v>
      </c>
      <c r="B150" s="35" t="s">
        <v>3289</v>
      </c>
      <c r="C150" s="25"/>
      <c r="D150" s="35" t="s">
        <v>3087</v>
      </c>
      <c r="E150" s="35" t="s">
        <v>3039</v>
      </c>
      <c r="F150" s="35" t="s">
        <v>3040</v>
      </c>
      <c r="G150" s="4" t="s">
        <v>3405</v>
      </c>
      <c r="H150" s="4" t="s">
        <v>3406</v>
      </c>
      <c r="I150" s="50" t="s">
        <v>2033</v>
      </c>
      <c r="J150" s="42">
        <v>1980</v>
      </c>
      <c r="K150" s="29">
        <v>2010</v>
      </c>
      <c r="L150" s="25" t="s">
        <v>501</v>
      </c>
      <c r="M150" s="29"/>
      <c r="N150" s="25"/>
      <c r="O150" s="35"/>
      <c r="P150" s="25"/>
      <c r="Q150" s="42" t="s">
        <v>2848</v>
      </c>
      <c r="R150" s="25"/>
      <c r="S150" s="35"/>
      <c r="T150" s="25"/>
      <c r="U150" s="25"/>
      <c r="V150" s="54" t="s">
        <v>2964</v>
      </c>
      <c r="W150" s="35" t="s">
        <v>1135</v>
      </c>
      <c r="X150" s="25" t="s">
        <v>1803</v>
      </c>
      <c r="Y150" s="25" t="s">
        <v>1803</v>
      </c>
      <c r="Z150" s="25"/>
      <c r="AA150" s="25"/>
      <c r="AB150" s="25"/>
    </row>
    <row r="151" spans="1:31" s="10" customFormat="1" ht="15" customHeight="1">
      <c r="A151" s="25">
        <v>222</v>
      </c>
      <c r="B151" s="35" t="s">
        <v>3289</v>
      </c>
      <c r="C151" s="25"/>
      <c r="D151" s="35" t="s">
        <v>3087</v>
      </c>
      <c r="E151" s="35" t="s">
        <v>3039</v>
      </c>
      <c r="F151" s="35" t="s">
        <v>3040</v>
      </c>
      <c r="G151" s="4" t="s">
        <v>778</v>
      </c>
      <c r="H151" s="4" t="s">
        <v>779</v>
      </c>
      <c r="I151" s="62" t="s">
        <v>1328</v>
      </c>
      <c r="J151" s="42">
        <v>1901</v>
      </c>
      <c r="K151" s="29">
        <v>2006</v>
      </c>
      <c r="L151" s="25">
        <v>20</v>
      </c>
      <c r="M151" s="29">
        <v>1991</v>
      </c>
      <c r="N151" s="25"/>
      <c r="O151" s="35" t="s">
        <v>288</v>
      </c>
      <c r="P151" s="25"/>
      <c r="Q151" s="42" t="s">
        <v>3119</v>
      </c>
      <c r="R151" s="25"/>
      <c r="S151" s="35"/>
      <c r="T151" s="25"/>
      <c r="U151" s="25"/>
      <c r="V151" s="54"/>
      <c r="W151" s="35" t="s">
        <v>2742</v>
      </c>
      <c r="X151" s="25" t="s">
        <v>2562</v>
      </c>
      <c r="Y151" s="25"/>
      <c r="Z151" s="25"/>
      <c r="AA151" s="25"/>
      <c r="AB151" s="25"/>
    </row>
    <row r="152" spans="1:31" s="10" customFormat="1" ht="15" customHeight="1">
      <c r="A152" s="25">
        <v>223</v>
      </c>
      <c r="B152" s="35" t="s">
        <v>3289</v>
      </c>
      <c r="C152" s="25"/>
      <c r="D152" s="35" t="s">
        <v>3087</v>
      </c>
      <c r="E152" s="35" t="s">
        <v>3039</v>
      </c>
      <c r="F152" s="35" t="s">
        <v>3040</v>
      </c>
      <c r="G152" s="4" t="s">
        <v>3191</v>
      </c>
      <c r="H152" s="4" t="s">
        <v>3400</v>
      </c>
      <c r="I152" s="62" t="s">
        <v>1169</v>
      </c>
      <c r="J152" s="42">
        <v>1865</v>
      </c>
      <c r="K152" s="29">
        <v>2006</v>
      </c>
      <c r="L152" s="25"/>
      <c r="M152" s="29"/>
      <c r="N152" s="25"/>
      <c r="O152" s="35"/>
      <c r="P152" s="25"/>
      <c r="Q152" s="42" t="s">
        <v>2848</v>
      </c>
      <c r="R152" s="25"/>
      <c r="S152" s="35"/>
      <c r="T152" s="25"/>
      <c r="U152" s="25"/>
      <c r="V152" s="54"/>
      <c r="W152" s="35" t="s">
        <v>2144</v>
      </c>
      <c r="X152" s="25"/>
      <c r="Y152" s="25"/>
      <c r="Z152" s="25"/>
      <c r="AA152" s="25"/>
      <c r="AB152" s="25"/>
    </row>
    <row r="153" spans="1:31" s="10" customFormat="1" ht="15" customHeight="1">
      <c r="A153" s="25">
        <v>224</v>
      </c>
      <c r="B153" s="35" t="s">
        <v>3289</v>
      </c>
      <c r="C153" s="25"/>
      <c r="D153" s="35" t="s">
        <v>3087</v>
      </c>
      <c r="E153" s="35" t="s">
        <v>3039</v>
      </c>
      <c r="F153" s="35" t="s">
        <v>3040</v>
      </c>
      <c r="G153" s="4" t="s">
        <v>3191</v>
      </c>
      <c r="H153" s="4" t="s">
        <v>1889</v>
      </c>
      <c r="I153" s="62" t="s">
        <v>1328</v>
      </c>
      <c r="J153" s="42">
        <v>1901</v>
      </c>
      <c r="K153" s="29">
        <v>2010</v>
      </c>
      <c r="L153" s="25" t="s">
        <v>331</v>
      </c>
      <c r="M153" s="29">
        <v>1993</v>
      </c>
      <c r="N153" s="25"/>
      <c r="O153" s="35"/>
      <c r="P153" s="25"/>
      <c r="Q153" s="42" t="s">
        <v>3119</v>
      </c>
      <c r="R153" s="25"/>
      <c r="S153" s="35"/>
      <c r="T153" s="25"/>
      <c r="U153" s="25"/>
      <c r="V153" s="54"/>
      <c r="W153" s="35" t="s">
        <v>2743</v>
      </c>
      <c r="X153" s="25" t="s">
        <v>1803</v>
      </c>
      <c r="Y153" s="25" t="s">
        <v>1803</v>
      </c>
      <c r="Z153" s="25"/>
      <c r="AA153" s="25"/>
      <c r="AB153" s="25"/>
    </row>
    <row r="154" spans="1:31" s="10" customFormat="1" ht="15" customHeight="1">
      <c r="A154" s="25">
        <v>225</v>
      </c>
      <c r="B154" s="35" t="s">
        <v>3289</v>
      </c>
      <c r="C154" s="25"/>
      <c r="D154" s="35" t="s">
        <v>3087</v>
      </c>
      <c r="E154" s="35" t="s">
        <v>3039</v>
      </c>
      <c r="F154" s="35" t="s">
        <v>3040</v>
      </c>
      <c r="G154" s="4" t="s">
        <v>2818</v>
      </c>
      <c r="H154" s="4" t="s">
        <v>3195</v>
      </c>
      <c r="I154" s="50" t="s">
        <v>2034</v>
      </c>
      <c r="J154" s="42">
        <v>1923</v>
      </c>
      <c r="K154" s="29">
        <v>2006</v>
      </c>
      <c r="L154" s="25"/>
      <c r="M154" s="29"/>
      <c r="N154" s="25"/>
      <c r="O154" s="35" t="s">
        <v>288</v>
      </c>
      <c r="P154" s="25"/>
      <c r="Q154" s="42" t="s">
        <v>2848</v>
      </c>
      <c r="R154" s="25"/>
      <c r="S154" s="35"/>
      <c r="T154" s="25"/>
      <c r="U154" s="25"/>
      <c r="V154" s="54"/>
      <c r="W154" s="35" t="s">
        <v>2144</v>
      </c>
      <c r="X154" s="25"/>
      <c r="Y154" s="25"/>
      <c r="Z154" s="25"/>
      <c r="AA154" s="25"/>
      <c r="AB154" s="25"/>
    </row>
    <row r="155" spans="1:31" s="10" customFormat="1" ht="15" customHeight="1">
      <c r="A155" s="25">
        <v>226</v>
      </c>
      <c r="B155" s="35" t="s">
        <v>3289</v>
      </c>
      <c r="C155" s="25"/>
      <c r="D155" s="35" t="s">
        <v>3087</v>
      </c>
      <c r="E155" s="35" t="s">
        <v>3039</v>
      </c>
      <c r="F155" s="35" t="s">
        <v>3040</v>
      </c>
      <c r="G155" s="4" t="s">
        <v>2818</v>
      </c>
      <c r="H155" s="4" t="s">
        <v>2554</v>
      </c>
      <c r="I155" s="50" t="s">
        <v>3250</v>
      </c>
      <c r="J155" s="42">
        <v>1942</v>
      </c>
      <c r="K155" s="29"/>
      <c r="L155" s="25"/>
      <c r="M155" s="29">
        <v>1979</v>
      </c>
      <c r="N155" s="25"/>
      <c r="O155" s="35" t="s">
        <v>288</v>
      </c>
      <c r="P155" s="25"/>
      <c r="Q155" s="42" t="s">
        <v>3119</v>
      </c>
      <c r="R155" s="25"/>
      <c r="S155" s="35"/>
      <c r="T155" s="25"/>
      <c r="U155" s="25"/>
      <c r="V155" s="54"/>
      <c r="W155" s="35" t="s">
        <v>2823</v>
      </c>
      <c r="X155" s="25"/>
      <c r="Y155" s="25"/>
      <c r="Z155" s="25"/>
      <c r="AA155" s="25"/>
      <c r="AB155" s="25"/>
    </row>
    <row r="156" spans="1:31" s="10" customFormat="1" ht="15" customHeight="1">
      <c r="A156" s="25">
        <v>227</v>
      </c>
      <c r="B156" s="35" t="s">
        <v>3289</v>
      </c>
      <c r="C156" s="25"/>
      <c r="D156" s="35" t="s">
        <v>3087</v>
      </c>
      <c r="E156" s="35" t="s">
        <v>3039</v>
      </c>
      <c r="F156" s="35" t="s">
        <v>3040</v>
      </c>
      <c r="G156" s="4" t="s">
        <v>1022</v>
      </c>
      <c r="H156" s="4" t="s">
        <v>1023</v>
      </c>
      <c r="I156" s="62" t="s">
        <v>1323</v>
      </c>
      <c r="J156" s="42">
        <v>1866</v>
      </c>
      <c r="K156" s="29">
        <v>1966</v>
      </c>
      <c r="L156" s="25"/>
      <c r="M156" s="29"/>
      <c r="N156" s="25"/>
      <c r="O156" s="35" t="s">
        <v>921</v>
      </c>
      <c r="P156" s="25"/>
      <c r="Q156" s="42" t="s">
        <v>2924</v>
      </c>
      <c r="R156" s="25"/>
      <c r="S156" s="35"/>
      <c r="T156" s="25"/>
      <c r="U156" s="25"/>
      <c r="V156" s="54"/>
      <c r="W156" s="35" t="s">
        <v>922</v>
      </c>
      <c r="X156" s="25"/>
      <c r="Y156" s="25"/>
      <c r="Z156" s="25"/>
      <c r="AA156" s="25"/>
      <c r="AB156" s="25"/>
    </row>
    <row r="157" spans="1:31" s="10" customFormat="1" ht="15" customHeight="1">
      <c r="A157" s="25">
        <v>228</v>
      </c>
      <c r="B157" s="35" t="s">
        <v>3289</v>
      </c>
      <c r="C157" s="25"/>
      <c r="D157" s="35" t="s">
        <v>3087</v>
      </c>
      <c r="E157" s="35" t="s">
        <v>3039</v>
      </c>
      <c r="F157" s="35" t="s">
        <v>2911</v>
      </c>
      <c r="G157" s="4" t="s">
        <v>2811</v>
      </c>
      <c r="H157" s="4" t="s">
        <v>3029</v>
      </c>
      <c r="I157" s="50" t="s">
        <v>2241</v>
      </c>
      <c r="J157" s="42">
        <v>1901</v>
      </c>
      <c r="K157" s="29">
        <v>1967</v>
      </c>
      <c r="L157" s="25" t="s">
        <v>3292</v>
      </c>
      <c r="M157" s="29">
        <v>1979</v>
      </c>
      <c r="N157" s="25"/>
      <c r="O157" s="35" t="s">
        <v>460</v>
      </c>
      <c r="P157" s="25"/>
      <c r="Q157" s="42" t="s">
        <v>3119</v>
      </c>
      <c r="R157" s="25"/>
      <c r="S157" s="35"/>
      <c r="T157" s="25"/>
      <c r="U157" s="25"/>
      <c r="V157" s="54"/>
      <c r="W157" s="35" t="s">
        <v>2589</v>
      </c>
      <c r="X157" s="25"/>
      <c r="Y157" s="25"/>
      <c r="Z157" s="25"/>
      <c r="AA157" s="25"/>
      <c r="AB157" s="25"/>
    </row>
    <row r="158" spans="1:31" s="10" customFormat="1" ht="15" customHeight="1">
      <c r="A158" s="25">
        <v>89</v>
      </c>
      <c r="B158" s="35" t="s">
        <v>3289</v>
      </c>
      <c r="C158" s="25"/>
      <c r="D158" s="35" t="s">
        <v>3087</v>
      </c>
      <c r="E158" s="35" t="s">
        <v>3088</v>
      </c>
      <c r="F158" s="35" t="s">
        <v>699</v>
      </c>
      <c r="G158" s="4" t="s">
        <v>897</v>
      </c>
      <c r="H158" s="4" t="s">
        <v>2554</v>
      </c>
      <c r="I158" s="50" t="s">
        <v>3188</v>
      </c>
      <c r="J158" s="42">
        <v>1959</v>
      </c>
      <c r="K158" s="29">
        <v>2006</v>
      </c>
      <c r="L158" s="25">
        <v>10</v>
      </c>
      <c r="M158" s="29">
        <v>1979</v>
      </c>
      <c r="N158" s="25"/>
      <c r="O158" s="35" t="s">
        <v>288</v>
      </c>
      <c r="P158" s="25"/>
      <c r="Q158" s="42" t="s">
        <v>3119</v>
      </c>
      <c r="R158" s="25"/>
      <c r="S158" s="35"/>
      <c r="T158" s="25"/>
      <c r="U158" s="25"/>
      <c r="V158" s="54"/>
      <c r="W158" s="35" t="s">
        <v>2826</v>
      </c>
      <c r="X158" s="25" t="s">
        <v>1803</v>
      </c>
      <c r="Y158" s="25"/>
      <c r="Z158" s="25"/>
      <c r="AA158" s="25"/>
      <c r="AB158" s="25"/>
    </row>
    <row r="159" spans="1:31" s="10" customFormat="1" ht="15" customHeight="1">
      <c r="A159" s="27">
        <v>92</v>
      </c>
      <c r="B159" s="35" t="s">
        <v>3289</v>
      </c>
      <c r="C159" s="27"/>
      <c r="D159" s="35" t="s">
        <v>3087</v>
      </c>
      <c r="E159" s="35" t="s">
        <v>3088</v>
      </c>
      <c r="F159" s="35" t="s">
        <v>2654</v>
      </c>
      <c r="G159" s="4" t="s">
        <v>2541</v>
      </c>
      <c r="H159" s="4" t="s">
        <v>1404</v>
      </c>
      <c r="I159" s="62" t="s">
        <v>1405</v>
      </c>
      <c r="J159" s="42">
        <v>1780</v>
      </c>
      <c r="K159" s="29">
        <v>2006</v>
      </c>
      <c r="L159" s="25" t="s">
        <v>501</v>
      </c>
      <c r="M159" s="29">
        <v>1942</v>
      </c>
      <c r="N159" s="25"/>
      <c r="O159" s="35" t="s">
        <v>288</v>
      </c>
      <c r="P159" s="25"/>
      <c r="Q159" s="42" t="s">
        <v>2848</v>
      </c>
      <c r="R159" s="25"/>
      <c r="S159" s="35"/>
      <c r="T159" s="25"/>
      <c r="U159" s="25"/>
      <c r="V159" s="55" t="s">
        <v>2671</v>
      </c>
      <c r="W159" s="35" t="s">
        <v>2822</v>
      </c>
      <c r="X159" s="27"/>
      <c r="Y159" s="27"/>
      <c r="Z159" s="19"/>
      <c r="AA159" s="22"/>
      <c r="AB159" s="25"/>
      <c r="AC159" s="14"/>
      <c r="AD159" s="14"/>
      <c r="AE159" s="14"/>
    </row>
    <row r="160" spans="1:31" s="14" customFormat="1" ht="15" customHeight="1">
      <c r="A160" s="27">
        <v>93</v>
      </c>
      <c r="B160" s="35" t="s">
        <v>3289</v>
      </c>
      <c r="C160" s="27"/>
      <c r="D160" s="35" t="s">
        <v>3087</v>
      </c>
      <c r="E160" s="35" t="s">
        <v>3088</v>
      </c>
      <c r="F160" s="35" t="s">
        <v>2654</v>
      </c>
      <c r="G160" s="4" t="s">
        <v>2981</v>
      </c>
      <c r="H160" s="4" t="s">
        <v>774</v>
      </c>
      <c r="I160" s="50" t="s">
        <v>3239</v>
      </c>
      <c r="J160" s="42">
        <v>1963</v>
      </c>
      <c r="K160" s="29">
        <v>2006</v>
      </c>
      <c r="L160" s="25"/>
      <c r="M160" s="29"/>
      <c r="N160" s="25"/>
      <c r="O160" s="35" t="s">
        <v>288</v>
      </c>
      <c r="P160" s="25"/>
      <c r="Q160" s="42" t="s">
        <v>3119</v>
      </c>
      <c r="R160" s="25"/>
      <c r="S160" s="35"/>
      <c r="T160" s="25"/>
      <c r="U160" s="25"/>
      <c r="V160" s="54"/>
      <c r="W160" s="35" t="s">
        <v>2144</v>
      </c>
      <c r="X160" s="25"/>
      <c r="Y160" s="25"/>
      <c r="Z160" s="19"/>
      <c r="AA160" s="19"/>
      <c r="AB160" s="25"/>
      <c r="AC160" s="10"/>
      <c r="AD160" s="10"/>
      <c r="AE160" s="10"/>
    </row>
    <row r="161" spans="1:31" s="10" customFormat="1" ht="15" customHeight="1">
      <c r="A161" s="25">
        <v>94</v>
      </c>
      <c r="B161" s="35" t="s">
        <v>3289</v>
      </c>
      <c r="C161" s="25"/>
      <c r="D161" s="35" t="s">
        <v>3087</v>
      </c>
      <c r="E161" s="35" t="s">
        <v>3088</v>
      </c>
      <c r="F161" s="35" t="s">
        <v>2654</v>
      </c>
      <c r="G161" s="4" t="s">
        <v>2735</v>
      </c>
      <c r="H161" s="4" t="s">
        <v>402</v>
      </c>
      <c r="I161" s="50" t="s">
        <v>2672</v>
      </c>
      <c r="J161" s="42">
        <v>1864</v>
      </c>
      <c r="K161" s="29">
        <v>2006</v>
      </c>
      <c r="L161" s="25"/>
      <c r="M161" s="29">
        <v>1970</v>
      </c>
      <c r="N161" s="25"/>
      <c r="O161" s="35" t="s">
        <v>288</v>
      </c>
      <c r="P161" s="25"/>
      <c r="Q161" s="42" t="s">
        <v>2924</v>
      </c>
      <c r="R161" s="25"/>
      <c r="S161" s="35" t="s">
        <v>2848</v>
      </c>
      <c r="T161" s="25"/>
      <c r="U161" s="25"/>
      <c r="V161" s="54" t="s">
        <v>3078</v>
      </c>
      <c r="W161" s="35" t="s">
        <v>26</v>
      </c>
      <c r="X161" s="25" t="s">
        <v>2500</v>
      </c>
      <c r="Y161" s="25"/>
      <c r="Z161" s="25"/>
      <c r="AA161" s="25"/>
      <c r="AB161" s="25"/>
    </row>
    <row r="162" spans="1:31" s="10" customFormat="1" ht="15" customHeight="1">
      <c r="A162" s="25">
        <v>95</v>
      </c>
      <c r="B162" s="35" t="s">
        <v>3289</v>
      </c>
      <c r="C162" s="25"/>
      <c r="D162" s="35" t="s">
        <v>3087</v>
      </c>
      <c r="E162" s="35" t="s">
        <v>3088</v>
      </c>
      <c r="F162" s="35" t="s">
        <v>2654</v>
      </c>
      <c r="G162" s="4" t="s">
        <v>2456</v>
      </c>
      <c r="H162" s="4" t="s">
        <v>131</v>
      </c>
      <c r="I162" s="50" t="s">
        <v>3240</v>
      </c>
      <c r="J162" s="42">
        <v>1969</v>
      </c>
      <c r="K162" s="29">
        <v>2006</v>
      </c>
      <c r="L162" s="25"/>
      <c r="M162" s="29"/>
      <c r="N162" s="25"/>
      <c r="O162" s="35" t="s">
        <v>288</v>
      </c>
      <c r="P162" s="25"/>
      <c r="Q162" s="42" t="s">
        <v>3119</v>
      </c>
      <c r="R162" s="25"/>
      <c r="S162" s="35"/>
      <c r="T162" s="25"/>
      <c r="U162" s="25"/>
      <c r="V162" s="54"/>
      <c r="W162" s="35" t="s">
        <v>2827</v>
      </c>
      <c r="X162" s="25"/>
      <c r="Y162" s="25"/>
      <c r="Z162" s="19"/>
      <c r="AA162" s="19"/>
      <c r="AB162" s="25"/>
    </row>
    <row r="163" spans="1:31" s="10" customFormat="1" ht="15" customHeight="1">
      <c r="A163" s="25">
        <v>96</v>
      </c>
      <c r="B163" s="35" t="s">
        <v>3289</v>
      </c>
      <c r="C163" s="25"/>
      <c r="D163" s="35" t="s">
        <v>3087</v>
      </c>
      <c r="E163" s="35" t="s">
        <v>3088</v>
      </c>
      <c r="F163" s="35" t="s">
        <v>2654</v>
      </c>
      <c r="G163" s="4" t="s">
        <v>2456</v>
      </c>
      <c r="H163" s="4" t="s">
        <v>3318</v>
      </c>
      <c r="I163" s="50" t="s">
        <v>3376</v>
      </c>
      <c r="J163" s="42">
        <v>1944</v>
      </c>
      <c r="K163" s="29">
        <v>2006</v>
      </c>
      <c r="L163" s="25"/>
      <c r="M163" s="29">
        <v>1942</v>
      </c>
      <c r="N163" s="25"/>
      <c r="O163" s="35" t="s">
        <v>288</v>
      </c>
      <c r="P163" s="25"/>
      <c r="Q163" s="42" t="s">
        <v>3119</v>
      </c>
      <c r="R163" s="25"/>
      <c r="S163" s="35"/>
      <c r="T163" s="25"/>
      <c r="U163" s="25"/>
      <c r="V163" s="54" t="s">
        <v>2881</v>
      </c>
      <c r="W163" s="35" t="s">
        <v>2295</v>
      </c>
      <c r="X163" s="25"/>
      <c r="Y163" s="25"/>
      <c r="Z163" s="25"/>
      <c r="AA163" s="19"/>
      <c r="AB163" s="25"/>
      <c r="AC163" s="14"/>
      <c r="AD163" s="14"/>
      <c r="AE163" s="14"/>
    </row>
    <row r="164" spans="1:31" s="10" customFormat="1" ht="15" customHeight="1">
      <c r="A164" s="25">
        <v>97</v>
      </c>
      <c r="B164" s="35" t="s">
        <v>3289</v>
      </c>
      <c r="C164" s="25"/>
      <c r="D164" s="35" t="s">
        <v>3087</v>
      </c>
      <c r="E164" s="35" t="s">
        <v>3088</v>
      </c>
      <c r="F164" s="35" t="s">
        <v>2654</v>
      </c>
      <c r="G164" s="4" t="s">
        <v>852</v>
      </c>
      <c r="H164" s="4" t="s">
        <v>617</v>
      </c>
      <c r="I164" s="50" t="s">
        <v>3376</v>
      </c>
      <c r="J164" s="42">
        <v>1944</v>
      </c>
      <c r="K164" s="29"/>
      <c r="L164" s="25"/>
      <c r="M164" s="29">
        <v>2006</v>
      </c>
      <c r="N164" s="25"/>
      <c r="O164" s="35" t="s">
        <v>288</v>
      </c>
      <c r="P164" s="25"/>
      <c r="Q164" s="42" t="s">
        <v>2848</v>
      </c>
      <c r="R164" s="25"/>
      <c r="S164" s="35"/>
      <c r="T164" s="25"/>
      <c r="U164" s="25"/>
      <c r="V164" s="54" t="s">
        <v>3443</v>
      </c>
      <c r="W164" s="35" t="s">
        <v>757</v>
      </c>
      <c r="X164" s="25"/>
      <c r="Y164" s="25"/>
      <c r="Z164" s="19"/>
      <c r="AA164" s="19"/>
      <c r="AB164" s="25"/>
    </row>
    <row r="165" spans="1:31" s="10" customFormat="1" ht="15" customHeight="1">
      <c r="A165" s="25">
        <v>97.2</v>
      </c>
      <c r="B165" s="35" t="s">
        <v>3289</v>
      </c>
      <c r="C165" s="25"/>
      <c r="D165" s="35" t="s">
        <v>3087</v>
      </c>
      <c r="E165" s="35" t="s">
        <v>3088</v>
      </c>
      <c r="F165" s="35" t="s">
        <v>2654</v>
      </c>
      <c r="G165" s="4" t="s">
        <v>852</v>
      </c>
      <c r="H165" s="4" t="s">
        <v>3159</v>
      </c>
      <c r="I165" s="62" t="s">
        <v>1408</v>
      </c>
      <c r="J165" s="42">
        <v>1909</v>
      </c>
      <c r="K165" s="29"/>
      <c r="L165" s="25"/>
      <c r="M165" s="29">
        <v>1942</v>
      </c>
      <c r="N165" s="25"/>
      <c r="O165" s="35" t="s">
        <v>288</v>
      </c>
      <c r="P165" s="25"/>
      <c r="Q165" s="42" t="s">
        <v>3119</v>
      </c>
      <c r="R165" s="25"/>
      <c r="S165" s="35"/>
      <c r="T165" s="25"/>
      <c r="U165" s="25"/>
      <c r="V165" s="64" t="s">
        <v>3243</v>
      </c>
      <c r="W165" s="35" t="s">
        <v>212</v>
      </c>
      <c r="X165" s="25"/>
      <c r="Y165" s="25"/>
      <c r="Z165" s="25"/>
      <c r="AA165" s="19"/>
      <c r="AB165" s="25"/>
    </row>
    <row r="166" spans="1:31" s="10" customFormat="1" ht="15" customHeight="1">
      <c r="A166" s="27">
        <v>93.1</v>
      </c>
      <c r="B166" s="35" t="s">
        <v>3289</v>
      </c>
      <c r="C166" s="25"/>
      <c r="D166" s="35" t="s">
        <v>3087</v>
      </c>
      <c r="E166" s="35" t="s">
        <v>1204</v>
      </c>
      <c r="F166" s="35" t="s">
        <v>2654</v>
      </c>
      <c r="G166" s="4" t="s">
        <v>2735</v>
      </c>
      <c r="H166" s="4" t="s">
        <v>1406</v>
      </c>
      <c r="I166" s="50" t="s">
        <v>2236</v>
      </c>
      <c r="J166" s="42">
        <v>1932</v>
      </c>
      <c r="K166" s="29"/>
      <c r="L166" s="25"/>
      <c r="M166" s="29">
        <v>1991</v>
      </c>
      <c r="N166" s="25"/>
      <c r="O166" s="35"/>
      <c r="P166" s="25"/>
      <c r="Q166" s="42" t="s">
        <v>3119</v>
      </c>
      <c r="R166" s="25"/>
      <c r="S166" s="35"/>
      <c r="T166" s="25"/>
      <c r="U166" s="25"/>
      <c r="V166" s="54"/>
      <c r="W166" s="35" t="s">
        <v>757</v>
      </c>
      <c r="X166" s="25"/>
      <c r="Y166" s="25"/>
      <c r="Z166" s="25"/>
      <c r="AA166" s="25"/>
      <c r="AB166" s="25"/>
    </row>
    <row r="167" spans="1:31" s="10" customFormat="1" ht="15" customHeight="1">
      <c r="A167" s="25">
        <v>96.1</v>
      </c>
      <c r="B167" s="35" t="s">
        <v>3289</v>
      </c>
      <c r="C167" s="25"/>
      <c r="D167" s="35" t="s">
        <v>3087</v>
      </c>
      <c r="E167" s="35" t="s">
        <v>1204</v>
      </c>
      <c r="F167" s="35" t="s">
        <v>2654</v>
      </c>
      <c r="G167" s="4" t="s">
        <v>133</v>
      </c>
      <c r="H167" s="4" t="s">
        <v>2636</v>
      </c>
      <c r="I167" s="62" t="s">
        <v>1407</v>
      </c>
      <c r="J167" s="42">
        <v>2006</v>
      </c>
      <c r="K167" s="29"/>
      <c r="L167" s="25"/>
      <c r="M167" s="29">
        <v>1977</v>
      </c>
      <c r="N167" s="25"/>
      <c r="O167" s="35" t="s">
        <v>288</v>
      </c>
      <c r="P167" s="25"/>
      <c r="Q167" s="42" t="s">
        <v>3119</v>
      </c>
      <c r="R167" s="25"/>
      <c r="S167" s="35"/>
      <c r="T167" s="25"/>
      <c r="U167" s="25"/>
      <c r="V167" s="54"/>
      <c r="W167" s="35" t="s">
        <v>757</v>
      </c>
      <c r="X167" s="25"/>
      <c r="Y167" s="25"/>
      <c r="Z167" s="25"/>
      <c r="AA167" s="25"/>
      <c r="AB167" s="25"/>
    </row>
    <row r="168" spans="1:31" s="10" customFormat="1" ht="15" customHeight="1">
      <c r="A168" s="25">
        <v>97.1</v>
      </c>
      <c r="B168" s="35" t="s">
        <v>3289</v>
      </c>
      <c r="C168" s="25"/>
      <c r="D168" s="35" t="s">
        <v>3087</v>
      </c>
      <c r="E168" s="35" t="s">
        <v>1204</v>
      </c>
      <c r="F168" s="35" t="s">
        <v>2654</v>
      </c>
      <c r="G168" s="4" t="s">
        <v>852</v>
      </c>
      <c r="H168" s="4" t="s">
        <v>2637</v>
      </c>
      <c r="I168" s="50" t="s">
        <v>2238</v>
      </c>
      <c r="J168" s="42">
        <v>1947</v>
      </c>
      <c r="K168" s="29"/>
      <c r="L168" s="25"/>
      <c r="M168" s="29">
        <v>1993</v>
      </c>
      <c r="N168" s="25"/>
      <c r="O168" s="35" t="s">
        <v>288</v>
      </c>
      <c r="P168" s="25"/>
      <c r="Q168" s="42" t="s">
        <v>3119</v>
      </c>
      <c r="R168" s="25"/>
      <c r="S168" s="35"/>
      <c r="T168" s="25"/>
      <c r="U168" s="25"/>
      <c r="V168" s="54"/>
      <c r="W168" s="35" t="s">
        <v>757</v>
      </c>
      <c r="X168" s="25"/>
      <c r="Y168" s="25"/>
      <c r="Z168" s="25"/>
      <c r="AA168" s="25"/>
      <c r="AB168" s="25"/>
      <c r="AC168" s="14"/>
      <c r="AD168" s="14"/>
      <c r="AE168" s="14"/>
    </row>
    <row r="169" spans="1:31" s="10" customFormat="1" ht="15" customHeight="1">
      <c r="A169" s="25">
        <v>98.1</v>
      </c>
      <c r="B169" s="35" t="s">
        <v>3289</v>
      </c>
      <c r="C169" s="25"/>
      <c r="D169" s="35" t="s">
        <v>3087</v>
      </c>
      <c r="E169" s="35" t="s">
        <v>1204</v>
      </c>
      <c r="F169" s="35" t="s">
        <v>1204</v>
      </c>
      <c r="G169" s="4" t="s">
        <v>1730</v>
      </c>
      <c r="H169" s="4" t="s">
        <v>2650</v>
      </c>
      <c r="I169" s="62" t="s">
        <v>1547</v>
      </c>
      <c r="J169" s="42">
        <v>1996</v>
      </c>
      <c r="K169" s="29">
        <v>2006</v>
      </c>
      <c r="L169" s="25"/>
      <c r="M169" s="29"/>
      <c r="N169" s="25"/>
      <c r="O169" s="35" t="s">
        <v>288</v>
      </c>
      <c r="P169" s="25"/>
      <c r="Q169" s="42" t="s">
        <v>3119</v>
      </c>
      <c r="R169" s="25"/>
      <c r="S169" s="35"/>
      <c r="T169" s="25"/>
      <c r="U169" s="25"/>
      <c r="V169" s="54" t="s">
        <v>3274</v>
      </c>
      <c r="W169" s="35" t="s">
        <v>2827</v>
      </c>
      <c r="X169" s="25"/>
      <c r="Y169" s="25"/>
      <c r="Z169" s="19"/>
      <c r="AA169" s="19"/>
      <c r="AB169" s="25"/>
    </row>
    <row r="170" spans="1:31" s="10" customFormat="1" ht="15" customHeight="1">
      <c r="A170" s="25">
        <v>98</v>
      </c>
      <c r="B170" s="35" t="s">
        <v>3289</v>
      </c>
      <c r="C170" s="25"/>
      <c r="D170" s="35" t="s">
        <v>3087</v>
      </c>
      <c r="E170" s="35" t="s">
        <v>1204</v>
      </c>
      <c r="F170" s="35" t="s">
        <v>1204</v>
      </c>
      <c r="G170" s="4" t="s">
        <v>1730</v>
      </c>
      <c r="H170" s="4" t="s">
        <v>2652</v>
      </c>
      <c r="I170" s="50" t="s">
        <v>2237</v>
      </c>
      <c r="J170" s="42">
        <v>1960</v>
      </c>
      <c r="K170" s="29">
        <v>2006</v>
      </c>
      <c r="L170" s="25"/>
      <c r="M170" s="29"/>
      <c r="N170" s="25"/>
      <c r="O170" s="35" t="s">
        <v>288</v>
      </c>
      <c r="P170" s="25"/>
      <c r="Q170" s="42" t="s">
        <v>3119</v>
      </c>
      <c r="R170" s="25"/>
      <c r="S170" s="35"/>
      <c r="T170" s="25"/>
      <c r="U170" s="25"/>
      <c r="V170" s="64" t="s">
        <v>1551</v>
      </c>
      <c r="W170" s="35" t="s">
        <v>2144</v>
      </c>
      <c r="X170" s="25"/>
      <c r="Y170" s="25"/>
      <c r="Z170" s="19"/>
      <c r="AA170" s="19"/>
      <c r="AB170" s="25"/>
    </row>
    <row r="171" spans="1:31" s="10" customFormat="1" ht="15" customHeight="1">
      <c r="A171" s="25">
        <v>99</v>
      </c>
      <c r="B171" s="35" t="s">
        <v>3289</v>
      </c>
      <c r="C171" s="25"/>
      <c r="D171" s="35" t="s">
        <v>3087</v>
      </c>
      <c r="E171" s="35" t="s">
        <v>1204</v>
      </c>
      <c r="F171" s="35" t="s">
        <v>1204</v>
      </c>
      <c r="G171" s="4" t="s">
        <v>1548</v>
      </c>
      <c r="H171" s="4" t="s">
        <v>489</v>
      </c>
      <c r="I171" s="62" t="s">
        <v>1549</v>
      </c>
      <c r="J171" s="42">
        <v>1914</v>
      </c>
      <c r="K171" s="29">
        <v>1966</v>
      </c>
      <c r="L171" s="25" t="s">
        <v>332</v>
      </c>
      <c r="M171" s="29"/>
      <c r="N171" s="25"/>
      <c r="O171" s="35" t="s">
        <v>288</v>
      </c>
      <c r="P171" s="25"/>
      <c r="Q171" s="42" t="s">
        <v>3119</v>
      </c>
      <c r="R171" s="25"/>
      <c r="S171" s="35"/>
      <c r="T171" s="25"/>
      <c r="U171" s="25"/>
      <c r="V171" s="54" t="s">
        <v>3275</v>
      </c>
      <c r="W171" s="35" t="s">
        <v>922</v>
      </c>
      <c r="X171" s="25"/>
      <c r="Y171" s="25"/>
      <c r="Z171" s="25"/>
      <c r="AA171" s="19"/>
      <c r="AB171" s="25"/>
    </row>
    <row r="172" spans="1:31" s="10" customFormat="1" ht="15" customHeight="1">
      <c r="A172" s="25">
        <v>100</v>
      </c>
      <c r="B172" s="35" t="s">
        <v>3289</v>
      </c>
      <c r="C172" s="25"/>
      <c r="D172" s="35" t="s">
        <v>3087</v>
      </c>
      <c r="E172" s="35" t="s">
        <v>1204</v>
      </c>
      <c r="F172" s="35" t="s">
        <v>1204</v>
      </c>
      <c r="G172" s="4" t="s">
        <v>2944</v>
      </c>
      <c r="H172" s="4" t="s">
        <v>159</v>
      </c>
      <c r="I172" s="62" t="s">
        <v>1550</v>
      </c>
      <c r="J172" s="42">
        <v>1996</v>
      </c>
      <c r="K172" s="29">
        <v>2006</v>
      </c>
      <c r="L172" s="25"/>
      <c r="M172" s="29"/>
      <c r="N172" s="25"/>
      <c r="O172" s="35" t="s">
        <v>288</v>
      </c>
      <c r="P172" s="25"/>
      <c r="Q172" s="42" t="s">
        <v>3119</v>
      </c>
      <c r="R172" s="25"/>
      <c r="S172" s="35"/>
      <c r="T172" s="25"/>
      <c r="U172" s="25"/>
      <c r="V172" s="54" t="s">
        <v>3277</v>
      </c>
      <c r="W172" s="35" t="s">
        <v>2144</v>
      </c>
      <c r="X172" s="25"/>
      <c r="Y172" s="25"/>
      <c r="Z172" s="19"/>
      <c r="AA172" s="19"/>
      <c r="AB172" s="25"/>
    </row>
    <row r="173" spans="1:31" s="10" customFormat="1" ht="15" customHeight="1">
      <c r="A173" s="25">
        <v>101</v>
      </c>
      <c r="B173" s="35" t="s">
        <v>3289</v>
      </c>
      <c r="C173" s="25"/>
      <c r="D173" s="35" t="s">
        <v>3087</v>
      </c>
      <c r="E173" s="35" t="s">
        <v>1204</v>
      </c>
      <c r="F173" s="35" t="s">
        <v>1204</v>
      </c>
      <c r="G173" s="4" t="s">
        <v>2910</v>
      </c>
      <c r="H173" s="4" t="s">
        <v>2706</v>
      </c>
      <c r="I173" s="50" t="s">
        <v>3242</v>
      </c>
      <c r="J173" s="42">
        <v>1929</v>
      </c>
      <c r="K173" s="29">
        <v>2006</v>
      </c>
      <c r="L173" s="25"/>
      <c r="M173" s="29"/>
      <c r="N173" s="25"/>
      <c r="O173" s="35" t="s">
        <v>288</v>
      </c>
      <c r="P173" s="25"/>
      <c r="Q173" s="42" t="s">
        <v>3119</v>
      </c>
      <c r="R173" s="25"/>
      <c r="S173" s="35"/>
      <c r="T173" s="25"/>
      <c r="U173" s="25"/>
      <c r="V173" s="54"/>
      <c r="W173" s="35" t="s">
        <v>2144</v>
      </c>
      <c r="X173" s="25"/>
      <c r="Y173" s="25"/>
      <c r="Z173" s="19"/>
      <c r="AA173" s="19"/>
      <c r="AB173" s="25"/>
    </row>
    <row r="174" spans="1:31" s="10" customFormat="1" ht="15" customHeight="1">
      <c r="A174" s="25">
        <v>102</v>
      </c>
      <c r="B174" s="35" t="s">
        <v>3289</v>
      </c>
      <c r="C174" s="25"/>
      <c r="D174" s="35" t="s">
        <v>3087</v>
      </c>
      <c r="E174" s="35" t="s">
        <v>2697</v>
      </c>
      <c r="F174" s="35" t="s">
        <v>3080</v>
      </c>
      <c r="G174" s="4" t="s">
        <v>1552</v>
      </c>
      <c r="H174" s="4" t="s">
        <v>2719</v>
      </c>
      <c r="I174" s="62" t="s">
        <v>1553</v>
      </c>
      <c r="J174" s="42">
        <v>1906</v>
      </c>
      <c r="K174" s="29">
        <v>2006</v>
      </c>
      <c r="L174" s="25"/>
      <c r="M174" s="29"/>
      <c r="N174" s="25"/>
      <c r="O174" s="35" t="s">
        <v>288</v>
      </c>
      <c r="P174" s="25"/>
      <c r="Q174" s="42" t="s">
        <v>3119</v>
      </c>
      <c r="R174" s="25"/>
      <c r="S174" s="35"/>
      <c r="T174" s="25"/>
      <c r="U174" s="25"/>
      <c r="V174" s="54" t="s">
        <v>3146</v>
      </c>
      <c r="W174" s="35" t="s">
        <v>2144</v>
      </c>
      <c r="X174" s="25"/>
      <c r="Y174" s="25"/>
      <c r="Z174" s="19"/>
      <c r="AA174" s="19"/>
      <c r="AB174" s="25"/>
      <c r="AC174" s="14"/>
      <c r="AD174" s="14"/>
      <c r="AE174" s="14"/>
    </row>
    <row r="175" spans="1:31" s="10" customFormat="1" ht="15" customHeight="1">
      <c r="A175" s="25">
        <v>103</v>
      </c>
      <c r="B175" s="35" t="s">
        <v>3289</v>
      </c>
      <c r="C175" s="25"/>
      <c r="D175" s="35" t="s">
        <v>3087</v>
      </c>
      <c r="E175" s="35" t="s">
        <v>2697</v>
      </c>
      <c r="F175" s="35" t="s">
        <v>3080</v>
      </c>
      <c r="G175" s="4" t="s">
        <v>1552</v>
      </c>
      <c r="H175" s="4" t="s">
        <v>2919</v>
      </c>
      <c r="I175" s="62" t="s">
        <v>1554</v>
      </c>
      <c r="J175" s="42">
        <v>1901</v>
      </c>
      <c r="K175" s="29">
        <v>2006</v>
      </c>
      <c r="L175" s="25"/>
      <c r="M175" s="29"/>
      <c r="N175" s="25"/>
      <c r="O175" s="35" t="s">
        <v>288</v>
      </c>
      <c r="P175" s="25"/>
      <c r="Q175" s="42" t="s">
        <v>3119</v>
      </c>
      <c r="R175" s="25"/>
      <c r="S175" s="35"/>
      <c r="T175" s="25"/>
      <c r="U175" s="25"/>
      <c r="V175" s="54" t="s">
        <v>2918</v>
      </c>
      <c r="W175" s="35" t="s">
        <v>2144</v>
      </c>
      <c r="X175" s="25"/>
      <c r="Y175" s="25"/>
      <c r="Z175" s="19"/>
      <c r="AA175" s="19"/>
      <c r="AB175" s="25"/>
    </row>
    <row r="176" spans="1:31" s="10" customFormat="1" ht="15" customHeight="1">
      <c r="A176" s="25">
        <v>115</v>
      </c>
      <c r="B176" s="35" t="s">
        <v>3289</v>
      </c>
      <c r="C176" s="25"/>
      <c r="D176" s="35" t="s">
        <v>3087</v>
      </c>
      <c r="E176" s="35" t="s">
        <v>2697</v>
      </c>
      <c r="F176" s="35" t="s">
        <v>2966</v>
      </c>
      <c r="G176" s="4" t="s">
        <v>1329</v>
      </c>
      <c r="H176" s="4" t="s">
        <v>982</v>
      </c>
      <c r="I176" s="50" t="s">
        <v>3421</v>
      </c>
      <c r="J176" s="42">
        <v>1934</v>
      </c>
      <c r="K176" s="29"/>
      <c r="L176" s="25"/>
      <c r="M176" s="29">
        <v>1973</v>
      </c>
      <c r="N176" s="25"/>
      <c r="O176" s="35"/>
      <c r="P176" s="25"/>
      <c r="Q176" s="42" t="s">
        <v>2848</v>
      </c>
      <c r="R176" s="25"/>
      <c r="S176" s="35"/>
      <c r="T176" s="25"/>
      <c r="U176" s="25"/>
      <c r="V176" s="54"/>
      <c r="W176" s="35" t="s">
        <v>2773</v>
      </c>
      <c r="X176" s="25"/>
      <c r="Y176" s="25"/>
      <c r="Z176" s="19"/>
      <c r="AA176" s="19"/>
      <c r="AB176" s="25"/>
    </row>
    <row r="177" spans="1:31" s="10" customFormat="1" ht="15" customHeight="1">
      <c r="A177" s="25">
        <v>116</v>
      </c>
      <c r="B177" s="35" t="s">
        <v>3289</v>
      </c>
      <c r="C177" s="25"/>
      <c r="D177" s="35" t="s">
        <v>3087</v>
      </c>
      <c r="E177" s="35" t="s">
        <v>2697</v>
      </c>
      <c r="F177" s="35" t="s">
        <v>2966</v>
      </c>
      <c r="G177" s="4" t="s">
        <v>2969</v>
      </c>
      <c r="H177" s="4" t="s">
        <v>3317</v>
      </c>
      <c r="I177" s="50" t="s">
        <v>2241</v>
      </c>
      <c r="J177" s="42">
        <v>1901</v>
      </c>
      <c r="K177" s="29">
        <v>2006</v>
      </c>
      <c r="L177" s="25" t="s">
        <v>2746</v>
      </c>
      <c r="M177" s="29">
        <v>1979</v>
      </c>
      <c r="N177" s="25"/>
      <c r="O177" s="35" t="s">
        <v>288</v>
      </c>
      <c r="P177" s="25"/>
      <c r="Q177" s="42" t="s">
        <v>3119</v>
      </c>
      <c r="R177" s="25"/>
      <c r="S177" s="35"/>
      <c r="T177" s="25"/>
      <c r="U177" s="25"/>
      <c r="V177" s="54"/>
      <c r="W177" s="35" t="s">
        <v>2826</v>
      </c>
      <c r="X177" s="25" t="s">
        <v>1803</v>
      </c>
      <c r="Y177" s="25"/>
      <c r="Z177" s="25"/>
      <c r="AA177" s="25"/>
      <c r="AB177" s="25"/>
    </row>
    <row r="178" spans="1:31" s="10" customFormat="1" ht="15" customHeight="1">
      <c r="A178" s="25">
        <v>103.1</v>
      </c>
      <c r="B178" s="35" t="s">
        <v>3289</v>
      </c>
      <c r="C178" s="25"/>
      <c r="D178" s="35" t="s">
        <v>3087</v>
      </c>
      <c r="E178" s="35" t="s">
        <v>2697</v>
      </c>
      <c r="F178" s="35" t="s">
        <v>2774</v>
      </c>
      <c r="G178" s="4" t="s">
        <v>3245</v>
      </c>
      <c r="H178" s="4" t="s">
        <v>2588</v>
      </c>
      <c r="I178" s="62" t="s">
        <v>1691</v>
      </c>
      <c r="J178" s="42">
        <v>1804</v>
      </c>
      <c r="K178" s="29">
        <v>1967</v>
      </c>
      <c r="L178" s="25" t="s">
        <v>3292</v>
      </c>
      <c r="M178" s="29"/>
      <c r="N178" s="25"/>
      <c r="O178" s="35"/>
      <c r="P178" s="25"/>
      <c r="Q178" s="42" t="s">
        <v>2924</v>
      </c>
      <c r="R178" s="25"/>
      <c r="S178" s="35"/>
      <c r="T178" s="25"/>
      <c r="U178" s="25"/>
      <c r="V178" s="54" t="s">
        <v>3244</v>
      </c>
      <c r="W178" s="35" t="s">
        <v>922</v>
      </c>
      <c r="X178" s="25"/>
      <c r="Y178" s="25"/>
      <c r="Z178" s="25"/>
      <c r="AA178" s="25"/>
      <c r="AB178" s="25"/>
    </row>
    <row r="179" spans="1:31" s="10" customFormat="1" ht="15" customHeight="1">
      <c r="A179" s="25">
        <v>131</v>
      </c>
      <c r="B179" s="35" t="s">
        <v>3289</v>
      </c>
      <c r="C179" s="25"/>
      <c r="D179" s="35" t="s">
        <v>3087</v>
      </c>
      <c r="E179" s="35" t="s">
        <v>2697</v>
      </c>
      <c r="F179" s="35" t="s">
        <v>2912</v>
      </c>
      <c r="G179" s="4" t="s">
        <v>953</v>
      </c>
      <c r="H179" s="4" t="s">
        <v>762</v>
      </c>
      <c r="I179" s="62" t="s">
        <v>1472</v>
      </c>
      <c r="J179" s="42">
        <v>1866</v>
      </c>
      <c r="K179" s="29"/>
      <c r="L179" s="25" t="s">
        <v>331</v>
      </c>
      <c r="M179" s="29">
        <v>1986</v>
      </c>
      <c r="N179" s="25"/>
      <c r="O179" s="35" t="s">
        <v>288</v>
      </c>
      <c r="P179" s="25"/>
      <c r="Q179" s="42" t="s">
        <v>2848</v>
      </c>
      <c r="R179" s="25"/>
      <c r="S179" s="35"/>
      <c r="T179" s="25"/>
      <c r="U179" s="25"/>
      <c r="V179" s="54"/>
      <c r="W179" s="35" t="s">
        <v>2516</v>
      </c>
      <c r="X179" s="25" t="s">
        <v>1803</v>
      </c>
      <c r="Y179" s="25"/>
      <c r="Z179" s="19"/>
      <c r="AA179" s="19"/>
      <c r="AB179" s="25"/>
    </row>
    <row r="180" spans="1:31" s="10" customFormat="1" ht="15" customHeight="1">
      <c r="A180" s="25">
        <v>104</v>
      </c>
      <c r="B180" s="35" t="s">
        <v>3289</v>
      </c>
      <c r="C180" s="25"/>
      <c r="D180" s="35" t="s">
        <v>3087</v>
      </c>
      <c r="E180" s="35" t="s">
        <v>2916</v>
      </c>
      <c r="F180" s="35" t="s">
        <v>994</v>
      </c>
      <c r="G180" s="4" t="s">
        <v>256</v>
      </c>
      <c r="H180" s="4" t="s">
        <v>2451</v>
      </c>
      <c r="I180" s="50" t="s">
        <v>2239</v>
      </c>
      <c r="J180" s="42">
        <v>1855</v>
      </c>
      <c r="K180" s="29">
        <v>2006</v>
      </c>
      <c r="L180" s="25"/>
      <c r="M180" s="29"/>
      <c r="N180" s="25"/>
      <c r="O180" s="35" t="s">
        <v>288</v>
      </c>
      <c r="P180" s="25"/>
      <c r="Q180" s="42" t="s">
        <v>3119</v>
      </c>
      <c r="R180" s="25"/>
      <c r="S180" s="35"/>
      <c r="T180" s="25"/>
      <c r="U180" s="25"/>
      <c r="V180" s="54"/>
      <c r="W180" s="35" t="s">
        <v>2144</v>
      </c>
      <c r="X180" s="25"/>
      <c r="Y180" s="25"/>
      <c r="Z180" s="19"/>
      <c r="AA180" s="19"/>
      <c r="AB180" s="25"/>
    </row>
    <row r="181" spans="1:31" s="10" customFormat="1" ht="15" customHeight="1">
      <c r="A181" s="25">
        <v>105</v>
      </c>
      <c r="B181" s="35" t="s">
        <v>3289</v>
      </c>
      <c r="C181" s="25"/>
      <c r="D181" s="35" t="s">
        <v>3087</v>
      </c>
      <c r="E181" s="35" t="s">
        <v>2916</v>
      </c>
      <c r="F181" s="35" t="s">
        <v>994</v>
      </c>
      <c r="G181" s="4" t="s">
        <v>256</v>
      </c>
      <c r="H181" s="4" t="s">
        <v>3148</v>
      </c>
      <c r="I181" s="62" t="s">
        <v>1692</v>
      </c>
      <c r="J181" s="42">
        <v>1911</v>
      </c>
      <c r="K181" s="29">
        <v>2010</v>
      </c>
      <c r="L181" s="25"/>
      <c r="M181" s="29"/>
      <c r="N181" s="25"/>
      <c r="O181" s="35" t="s">
        <v>288</v>
      </c>
      <c r="P181" s="25"/>
      <c r="Q181" s="42" t="s">
        <v>3119</v>
      </c>
      <c r="R181" s="25"/>
      <c r="S181" s="35"/>
      <c r="T181" s="25"/>
      <c r="U181" s="25"/>
      <c r="V181" s="54" t="s">
        <v>3147</v>
      </c>
      <c r="W181" s="35" t="s">
        <v>1135</v>
      </c>
      <c r="X181" s="25" t="s">
        <v>2500</v>
      </c>
      <c r="Y181" s="25" t="s">
        <v>1803</v>
      </c>
      <c r="Z181" s="19"/>
      <c r="AA181" s="19"/>
      <c r="AB181" s="25"/>
    </row>
    <row r="182" spans="1:31" s="10" customFormat="1" ht="15" customHeight="1">
      <c r="A182" s="25">
        <v>106</v>
      </c>
      <c r="B182" s="35" t="s">
        <v>3289</v>
      </c>
      <c r="C182" s="25"/>
      <c r="D182" s="35" t="s">
        <v>3087</v>
      </c>
      <c r="E182" s="35" t="s">
        <v>2916</v>
      </c>
      <c r="F182" s="35" t="s">
        <v>188</v>
      </c>
      <c r="G182" s="4" t="s">
        <v>256</v>
      </c>
      <c r="H182" s="4" t="s">
        <v>652</v>
      </c>
      <c r="I182" s="50" t="s">
        <v>2241</v>
      </c>
      <c r="J182" s="42">
        <v>1901</v>
      </c>
      <c r="K182" s="29">
        <v>2006</v>
      </c>
      <c r="L182" s="25"/>
      <c r="M182" s="29"/>
      <c r="N182" s="25"/>
      <c r="O182" s="35" t="s">
        <v>288</v>
      </c>
      <c r="P182" s="25"/>
      <c r="Q182" s="42" t="s">
        <v>3119</v>
      </c>
      <c r="R182" s="25"/>
      <c r="S182" s="35"/>
      <c r="T182" s="25"/>
      <c r="U182" s="25"/>
      <c r="V182" s="54" t="s">
        <v>1279</v>
      </c>
      <c r="W182" s="35" t="s">
        <v>2144</v>
      </c>
      <c r="X182" s="25"/>
      <c r="Y182" s="25"/>
      <c r="Z182" s="19"/>
      <c r="AA182" s="19"/>
      <c r="AB182" s="25"/>
    </row>
    <row r="183" spans="1:31" s="10" customFormat="1" ht="15" customHeight="1">
      <c r="A183" s="25">
        <v>107</v>
      </c>
      <c r="B183" s="35" t="s">
        <v>3289</v>
      </c>
      <c r="C183" s="25"/>
      <c r="D183" s="35" t="s">
        <v>3087</v>
      </c>
      <c r="E183" s="35" t="s">
        <v>2916</v>
      </c>
      <c r="F183" s="35" t="s">
        <v>188</v>
      </c>
      <c r="G183" s="4" t="s">
        <v>256</v>
      </c>
      <c r="H183" s="4" t="s">
        <v>1889</v>
      </c>
      <c r="I183" s="50" t="s">
        <v>2242</v>
      </c>
      <c r="J183" s="42">
        <v>1868</v>
      </c>
      <c r="K183" s="29">
        <v>2006</v>
      </c>
      <c r="L183" s="25"/>
      <c r="M183" s="29">
        <v>1979</v>
      </c>
      <c r="N183" s="25"/>
      <c r="O183" s="35" t="s">
        <v>288</v>
      </c>
      <c r="P183" s="25"/>
      <c r="Q183" s="42" t="s">
        <v>3119</v>
      </c>
      <c r="R183" s="25"/>
      <c r="S183" s="35"/>
      <c r="T183" s="25"/>
      <c r="U183" s="25"/>
      <c r="V183" s="54" t="s">
        <v>150</v>
      </c>
      <c r="W183" s="35" t="s">
        <v>2822</v>
      </c>
      <c r="X183" s="25"/>
      <c r="Y183" s="25"/>
      <c r="Z183" s="25"/>
      <c r="AA183" s="25"/>
      <c r="AB183" s="25"/>
    </row>
    <row r="184" spans="1:31" s="10" customFormat="1" ht="15" customHeight="1">
      <c r="A184" s="25">
        <v>108</v>
      </c>
      <c r="B184" s="35" t="s">
        <v>3289</v>
      </c>
      <c r="C184" s="25"/>
      <c r="D184" s="35" t="s">
        <v>3087</v>
      </c>
      <c r="E184" s="35" t="s">
        <v>2916</v>
      </c>
      <c r="F184" s="35" t="s">
        <v>188</v>
      </c>
      <c r="G184" s="4" t="s">
        <v>256</v>
      </c>
      <c r="H184" s="4" t="s">
        <v>3159</v>
      </c>
      <c r="I184" s="50" t="s">
        <v>3376</v>
      </c>
      <c r="J184" s="42">
        <v>1944</v>
      </c>
      <c r="K184" s="29"/>
      <c r="L184" s="25"/>
      <c r="M184" s="29">
        <v>1973</v>
      </c>
      <c r="N184" s="25"/>
      <c r="O184" s="35" t="s">
        <v>288</v>
      </c>
      <c r="P184" s="25"/>
      <c r="Q184" s="42" t="s">
        <v>3119</v>
      </c>
      <c r="R184" s="25"/>
      <c r="S184" s="35"/>
      <c r="T184" s="25"/>
      <c r="U184" s="25"/>
      <c r="V184" s="54" t="s">
        <v>1736</v>
      </c>
      <c r="W184" s="35" t="s">
        <v>2827</v>
      </c>
      <c r="X184" s="25"/>
      <c r="Y184" s="25"/>
      <c r="Z184" s="25"/>
      <c r="AA184" s="25"/>
      <c r="AB184" s="25"/>
    </row>
    <row r="185" spans="1:31" s="10" customFormat="1" ht="15" customHeight="1">
      <c r="A185" s="25">
        <v>120</v>
      </c>
      <c r="B185" s="35" t="s">
        <v>3289</v>
      </c>
      <c r="C185" s="25"/>
      <c r="D185" s="35" t="s">
        <v>3087</v>
      </c>
      <c r="E185" s="35" t="s">
        <v>2916</v>
      </c>
      <c r="F185" s="35" t="s">
        <v>2662</v>
      </c>
      <c r="G185" s="4" t="s">
        <v>705</v>
      </c>
      <c r="H185" s="4" t="s">
        <v>706</v>
      </c>
      <c r="I185" s="62" t="s">
        <v>1330</v>
      </c>
      <c r="J185" s="42">
        <v>1780</v>
      </c>
      <c r="K185" s="29">
        <v>2008</v>
      </c>
      <c r="L185" s="25" t="s">
        <v>1045</v>
      </c>
      <c r="M185" s="29">
        <v>1979</v>
      </c>
      <c r="N185" s="25"/>
      <c r="O185" s="35" t="s">
        <v>288</v>
      </c>
      <c r="P185" s="25"/>
      <c r="Q185" s="42" t="s">
        <v>3119</v>
      </c>
      <c r="R185" s="25"/>
      <c r="S185" s="35"/>
      <c r="T185" s="25"/>
      <c r="U185" s="25"/>
      <c r="V185" s="54"/>
      <c r="W185" s="35" t="s">
        <v>2350</v>
      </c>
      <c r="X185" s="25" t="s">
        <v>2500</v>
      </c>
      <c r="Y185" s="25" t="s">
        <v>1803</v>
      </c>
      <c r="Z185" s="25"/>
      <c r="AA185" s="25"/>
      <c r="AB185" s="25"/>
    </row>
    <row r="186" spans="1:31" s="10" customFormat="1" ht="15" customHeight="1">
      <c r="A186" s="25">
        <v>121</v>
      </c>
      <c r="B186" s="35" t="s">
        <v>3289</v>
      </c>
      <c r="C186" s="25"/>
      <c r="D186" s="35" t="s">
        <v>3087</v>
      </c>
      <c r="E186" s="35" t="s">
        <v>2916</v>
      </c>
      <c r="F186" s="35" t="s">
        <v>2662</v>
      </c>
      <c r="G186" s="4" t="s">
        <v>705</v>
      </c>
      <c r="H186" s="4" t="s">
        <v>3162</v>
      </c>
      <c r="I186" s="50" t="s">
        <v>2246</v>
      </c>
      <c r="J186" s="42">
        <v>1938</v>
      </c>
      <c r="K186" s="29">
        <v>2006</v>
      </c>
      <c r="L186" s="25"/>
      <c r="M186" s="29">
        <v>1979</v>
      </c>
      <c r="N186" s="25"/>
      <c r="O186" s="35" t="s">
        <v>288</v>
      </c>
      <c r="P186" s="25"/>
      <c r="Q186" s="42" t="s">
        <v>3119</v>
      </c>
      <c r="R186" s="25"/>
      <c r="S186" s="35"/>
      <c r="T186" s="25"/>
      <c r="U186" s="25"/>
      <c r="V186" s="54"/>
      <c r="W186" s="35" t="s">
        <v>2822</v>
      </c>
      <c r="X186" s="25"/>
      <c r="Y186" s="25"/>
      <c r="Z186" s="25"/>
      <c r="AA186" s="25"/>
      <c r="AB186" s="25"/>
      <c r="AC186" s="14"/>
      <c r="AD186" s="14"/>
      <c r="AE186" s="14"/>
    </row>
    <row r="187" spans="1:31" s="10" customFormat="1" ht="15" customHeight="1">
      <c r="A187" s="25">
        <v>121.1</v>
      </c>
      <c r="B187" s="35" t="s">
        <v>3289</v>
      </c>
      <c r="C187" s="25"/>
      <c r="D187" s="35" t="s">
        <v>3087</v>
      </c>
      <c r="E187" s="35" t="s">
        <v>2916</v>
      </c>
      <c r="F187" s="35" t="s">
        <v>2662</v>
      </c>
      <c r="G187" s="4" t="s">
        <v>705</v>
      </c>
      <c r="H187" s="4" t="s">
        <v>3318</v>
      </c>
      <c r="I187" s="50" t="s">
        <v>2246</v>
      </c>
      <c r="J187" s="42">
        <v>1938</v>
      </c>
      <c r="K187" s="29"/>
      <c r="L187" s="25"/>
      <c r="M187" s="29">
        <v>1086</v>
      </c>
      <c r="N187" s="25"/>
      <c r="O187" s="35" t="s">
        <v>288</v>
      </c>
      <c r="P187" s="25"/>
      <c r="Q187" s="42" t="s">
        <v>3119</v>
      </c>
      <c r="R187" s="25"/>
      <c r="S187" s="35"/>
      <c r="T187" s="25"/>
      <c r="U187" s="25"/>
      <c r="V187" s="54"/>
      <c r="W187" s="35" t="s">
        <v>757</v>
      </c>
      <c r="X187" s="25"/>
      <c r="Y187" s="25"/>
      <c r="Z187" s="25"/>
      <c r="AA187" s="19"/>
      <c r="AB187" s="25"/>
      <c r="AC187" s="14"/>
      <c r="AD187" s="14"/>
      <c r="AE187" s="14"/>
    </row>
    <row r="188" spans="1:31" s="10" customFormat="1" ht="15" customHeight="1">
      <c r="A188" s="25">
        <v>122</v>
      </c>
      <c r="B188" s="35" t="s">
        <v>3289</v>
      </c>
      <c r="C188" s="25"/>
      <c r="D188" s="35" t="s">
        <v>3087</v>
      </c>
      <c r="E188" s="35" t="s">
        <v>2916</v>
      </c>
      <c r="F188" s="35" t="s">
        <v>2662</v>
      </c>
      <c r="G188" s="4" t="s">
        <v>705</v>
      </c>
      <c r="H188" s="4" t="s">
        <v>3164</v>
      </c>
      <c r="I188" s="50" t="s">
        <v>2247</v>
      </c>
      <c r="J188" s="42">
        <v>1940</v>
      </c>
      <c r="K188" s="29">
        <v>1979</v>
      </c>
      <c r="L188" s="25"/>
      <c r="M188" s="29"/>
      <c r="N188" s="25"/>
      <c r="O188" s="35" t="s">
        <v>288</v>
      </c>
      <c r="P188" s="25"/>
      <c r="Q188" s="42" t="s">
        <v>3119</v>
      </c>
      <c r="R188" s="25"/>
      <c r="S188" s="35"/>
      <c r="T188" s="25"/>
      <c r="U188" s="25"/>
      <c r="V188" s="54"/>
      <c r="W188" s="35" t="s">
        <v>2643</v>
      </c>
      <c r="X188" s="25"/>
      <c r="Y188" s="25"/>
      <c r="Z188" s="25"/>
      <c r="AA188" s="19"/>
      <c r="AB188" s="25"/>
    </row>
    <row r="189" spans="1:31" s="10" customFormat="1" ht="15" customHeight="1">
      <c r="A189" s="25">
        <v>122.1</v>
      </c>
      <c r="B189" s="35" t="s">
        <v>3289</v>
      </c>
      <c r="C189" s="25"/>
      <c r="D189" s="35" t="s">
        <v>3087</v>
      </c>
      <c r="E189" s="35" t="s">
        <v>2916</v>
      </c>
      <c r="F189" s="35" t="s">
        <v>2662</v>
      </c>
      <c r="G189" s="4" t="s">
        <v>705</v>
      </c>
      <c r="H189" s="4" t="s">
        <v>2351</v>
      </c>
      <c r="I189" s="50" t="s">
        <v>2428</v>
      </c>
      <c r="J189" s="42">
        <v>1842</v>
      </c>
      <c r="K189" s="29"/>
      <c r="L189" s="25"/>
      <c r="M189" s="29">
        <v>1986</v>
      </c>
      <c r="N189" s="25"/>
      <c r="O189" s="35" t="s">
        <v>288</v>
      </c>
      <c r="P189" s="25"/>
      <c r="Q189" s="42" t="s">
        <v>2924</v>
      </c>
      <c r="R189" s="25"/>
      <c r="S189" s="35"/>
      <c r="T189" s="25"/>
      <c r="U189" s="25"/>
      <c r="V189" s="54"/>
      <c r="W189" s="35" t="s">
        <v>757</v>
      </c>
      <c r="X189" s="25"/>
      <c r="Y189" s="25"/>
      <c r="Z189" s="25"/>
      <c r="AA189" s="25"/>
      <c r="AB189" s="25"/>
    </row>
    <row r="190" spans="1:31" s="10" customFormat="1" ht="15" customHeight="1">
      <c r="A190" s="25">
        <v>111</v>
      </c>
      <c r="B190" s="35" t="s">
        <v>3289</v>
      </c>
      <c r="C190" s="25"/>
      <c r="D190" s="35" t="s">
        <v>3087</v>
      </c>
      <c r="E190" s="35" t="s">
        <v>2917</v>
      </c>
      <c r="F190" s="35" t="s">
        <v>646</v>
      </c>
      <c r="G190" s="4" t="s">
        <v>1693</v>
      </c>
      <c r="H190" s="4" t="s">
        <v>647</v>
      </c>
      <c r="I190" s="62" t="s">
        <v>1694</v>
      </c>
      <c r="J190" s="42">
        <v>1974</v>
      </c>
      <c r="K190" s="29" t="s">
        <v>1803</v>
      </c>
      <c r="L190" s="25"/>
      <c r="M190" s="29"/>
      <c r="N190" s="25"/>
      <c r="O190" s="35" t="s">
        <v>288</v>
      </c>
      <c r="P190" s="25"/>
      <c r="Q190" s="42" t="s">
        <v>2848</v>
      </c>
      <c r="R190" s="25"/>
      <c r="S190" s="35"/>
      <c r="T190" s="25"/>
      <c r="U190" s="25"/>
      <c r="V190" s="54" t="s">
        <v>2847</v>
      </c>
      <c r="W190" s="35" t="s">
        <v>2144</v>
      </c>
      <c r="X190" s="25"/>
      <c r="Y190" s="25"/>
      <c r="Z190" s="25"/>
      <c r="AA190" s="19"/>
      <c r="AB190" s="25"/>
    </row>
    <row r="191" spans="1:31" s="10" customFormat="1" ht="15" customHeight="1">
      <c r="A191" s="25">
        <v>112</v>
      </c>
      <c r="B191" s="35" t="s">
        <v>3289</v>
      </c>
      <c r="C191" s="25"/>
      <c r="D191" s="35" t="s">
        <v>3087</v>
      </c>
      <c r="E191" s="35" t="s">
        <v>2917</v>
      </c>
      <c r="F191" s="35" t="s">
        <v>646</v>
      </c>
      <c r="G191" s="4" t="s">
        <v>1695</v>
      </c>
      <c r="H191" s="4" t="s">
        <v>1159</v>
      </c>
      <c r="I191" s="62" t="s">
        <v>1696</v>
      </c>
      <c r="J191" s="42">
        <v>1862</v>
      </c>
      <c r="K191" s="29">
        <v>1979</v>
      </c>
      <c r="L191" s="25"/>
      <c r="M191" s="29"/>
      <c r="N191" s="25"/>
      <c r="O191" s="35"/>
      <c r="P191" s="25"/>
      <c r="Q191" s="42" t="s">
        <v>3119</v>
      </c>
      <c r="R191" s="25"/>
      <c r="S191" s="35"/>
      <c r="T191" s="25"/>
      <c r="U191" s="25"/>
      <c r="V191" s="54" t="s">
        <v>150</v>
      </c>
      <c r="W191" s="35" t="s">
        <v>151</v>
      </c>
      <c r="X191" s="25"/>
      <c r="Y191" s="25"/>
      <c r="Z191" s="25"/>
      <c r="AA191" s="19"/>
      <c r="AB191" s="25"/>
      <c r="AC191" s="14"/>
      <c r="AD191" s="14"/>
      <c r="AE191" s="14"/>
    </row>
    <row r="192" spans="1:31" s="10" customFormat="1" ht="15" customHeight="1">
      <c r="A192" s="25">
        <v>113</v>
      </c>
      <c r="B192" s="35" t="s">
        <v>3289</v>
      </c>
      <c r="C192" s="25"/>
      <c r="D192" s="35" t="s">
        <v>3087</v>
      </c>
      <c r="E192" s="35" t="s">
        <v>2917</v>
      </c>
      <c r="F192" s="35" t="s">
        <v>646</v>
      </c>
      <c r="G192" s="4" t="s">
        <v>944</v>
      </c>
      <c r="H192" s="4" t="s">
        <v>945</v>
      </c>
      <c r="I192" s="62" t="s">
        <v>1326</v>
      </c>
      <c r="J192" s="42">
        <v>1925</v>
      </c>
      <c r="K192" s="29">
        <v>2010</v>
      </c>
      <c r="L192" s="25" t="s">
        <v>3090</v>
      </c>
      <c r="M192" s="29"/>
      <c r="N192" s="25"/>
      <c r="O192" s="35"/>
      <c r="P192" s="25"/>
      <c r="Q192" s="42" t="s">
        <v>3119</v>
      </c>
      <c r="R192" s="25"/>
      <c r="S192" s="35"/>
      <c r="T192" s="25"/>
      <c r="U192" s="25"/>
      <c r="V192" s="54"/>
      <c r="W192" s="35" t="s">
        <v>981</v>
      </c>
      <c r="X192" s="25" t="s">
        <v>1803</v>
      </c>
      <c r="Y192" s="25"/>
      <c r="Z192" s="19"/>
      <c r="AA192" s="19"/>
      <c r="AB192" s="25"/>
    </row>
    <row r="193" spans="1:31" s="14" customFormat="1" ht="15" customHeight="1">
      <c r="A193" s="25">
        <v>114</v>
      </c>
      <c r="B193" s="35" t="s">
        <v>3289</v>
      </c>
      <c r="C193" s="25"/>
      <c r="D193" s="35" t="s">
        <v>3087</v>
      </c>
      <c r="E193" s="35" t="s">
        <v>2917</v>
      </c>
      <c r="F193" s="35" t="s">
        <v>646</v>
      </c>
      <c r="G193" s="4" t="s">
        <v>1327</v>
      </c>
      <c r="H193" s="4" t="s">
        <v>2965</v>
      </c>
      <c r="I193" s="62" t="s">
        <v>1328</v>
      </c>
      <c r="J193" s="42">
        <v>1901</v>
      </c>
      <c r="K193" s="29">
        <v>2006</v>
      </c>
      <c r="L193" s="25"/>
      <c r="M193" s="29"/>
      <c r="N193" s="25"/>
      <c r="O193" s="35" t="s">
        <v>288</v>
      </c>
      <c r="P193" s="25"/>
      <c r="Q193" s="42" t="s">
        <v>3119</v>
      </c>
      <c r="R193" s="25"/>
      <c r="S193" s="35"/>
      <c r="T193" s="25"/>
      <c r="U193" s="25"/>
      <c r="V193" s="54"/>
      <c r="W193" s="35" t="s">
        <v>2144</v>
      </c>
      <c r="X193" s="25"/>
      <c r="Y193" s="25"/>
      <c r="Z193" s="19"/>
      <c r="AA193" s="66"/>
      <c r="AB193" s="25"/>
      <c r="AC193" s="10"/>
      <c r="AD193" s="10"/>
      <c r="AE193" s="10"/>
    </row>
    <row r="194" spans="1:31" s="10" customFormat="1" ht="15" customHeight="1">
      <c r="A194" s="25">
        <v>125</v>
      </c>
      <c r="B194" s="35" t="s">
        <v>3289</v>
      </c>
      <c r="C194" s="25"/>
      <c r="D194" s="35" t="s">
        <v>3087</v>
      </c>
      <c r="E194" s="35" t="s">
        <v>2917</v>
      </c>
      <c r="F194" s="35" t="s">
        <v>2990</v>
      </c>
      <c r="G194" s="4" t="s">
        <v>1469</v>
      </c>
      <c r="H194" s="4" t="s">
        <v>957</v>
      </c>
      <c r="I194" s="50" t="s">
        <v>2249</v>
      </c>
      <c r="J194" s="42">
        <v>1865</v>
      </c>
      <c r="K194" s="29">
        <v>2010</v>
      </c>
      <c r="L194" s="25"/>
      <c r="M194" s="29">
        <v>1979</v>
      </c>
      <c r="N194" s="25"/>
      <c r="O194" s="35" t="s">
        <v>288</v>
      </c>
      <c r="P194" s="25"/>
      <c r="Q194" s="42" t="s">
        <v>3119</v>
      </c>
      <c r="R194" s="25"/>
      <c r="S194" s="35"/>
      <c r="T194" s="25"/>
      <c r="U194" s="25"/>
      <c r="V194" s="54" t="s">
        <v>138</v>
      </c>
      <c r="W194" s="35" t="s">
        <v>41</v>
      </c>
      <c r="X194" s="25"/>
      <c r="Y194" s="25"/>
      <c r="Z194" s="25"/>
      <c r="AA194" s="25"/>
      <c r="AB194" s="25"/>
    </row>
    <row r="195" spans="1:31" s="10" customFormat="1" ht="15" customHeight="1">
      <c r="A195" s="25">
        <v>127</v>
      </c>
      <c r="B195" s="35" t="s">
        <v>3289</v>
      </c>
      <c r="C195" s="25"/>
      <c r="D195" s="35" t="s">
        <v>3087</v>
      </c>
      <c r="E195" s="35" t="s">
        <v>2917</v>
      </c>
      <c r="F195" s="35" t="s">
        <v>2990</v>
      </c>
      <c r="G195" s="4" t="s">
        <v>1469</v>
      </c>
      <c r="H195" s="4" t="s">
        <v>3198</v>
      </c>
      <c r="I195" s="62" t="s">
        <v>1470</v>
      </c>
      <c r="J195" s="42">
        <v>1847</v>
      </c>
      <c r="K195" s="29">
        <v>2005</v>
      </c>
      <c r="L195" s="25"/>
      <c r="M195" s="29">
        <v>1990</v>
      </c>
      <c r="N195" s="25"/>
      <c r="O195" s="35" t="s">
        <v>288</v>
      </c>
      <c r="P195" s="25"/>
      <c r="Q195" s="42" t="s">
        <v>2924</v>
      </c>
      <c r="R195" s="25"/>
      <c r="S195" s="35" t="s">
        <v>3211</v>
      </c>
      <c r="T195" s="25"/>
      <c r="U195" s="25"/>
      <c r="V195" s="64" t="s">
        <v>38</v>
      </c>
      <c r="W195" s="35" t="s">
        <v>25</v>
      </c>
      <c r="X195" s="25"/>
      <c r="Y195" s="25"/>
      <c r="Z195" s="25"/>
      <c r="AA195" s="25"/>
      <c r="AB195" s="25"/>
    </row>
    <row r="196" spans="1:31" s="14" customFormat="1" ht="15" customHeight="1">
      <c r="A196" s="25">
        <v>124</v>
      </c>
      <c r="B196" s="35" t="s">
        <v>3289</v>
      </c>
      <c r="C196" s="25"/>
      <c r="D196" s="35" t="s">
        <v>3087</v>
      </c>
      <c r="E196" s="35" t="s">
        <v>2917</v>
      </c>
      <c r="F196" s="35" t="s">
        <v>2990</v>
      </c>
      <c r="G196" s="4" t="s">
        <v>572</v>
      </c>
      <c r="H196" s="4" t="s">
        <v>573</v>
      </c>
      <c r="I196" s="62" t="s">
        <v>1468</v>
      </c>
      <c r="J196" s="42">
        <v>1897</v>
      </c>
      <c r="K196" s="29">
        <v>2006</v>
      </c>
      <c r="L196" s="25" t="s">
        <v>3091</v>
      </c>
      <c r="M196" s="29"/>
      <c r="N196" s="25"/>
      <c r="O196" s="35"/>
      <c r="P196" s="25"/>
      <c r="Q196" s="42" t="s">
        <v>3119</v>
      </c>
      <c r="R196" s="25"/>
      <c r="S196" s="35"/>
      <c r="T196" s="25"/>
      <c r="U196" s="25"/>
      <c r="V196" s="54"/>
      <c r="W196" s="35" t="s">
        <v>2144</v>
      </c>
      <c r="X196" s="25"/>
      <c r="Y196" s="25"/>
      <c r="Z196" s="19"/>
      <c r="AA196" s="19"/>
      <c r="AB196" s="25"/>
      <c r="AC196" s="10"/>
      <c r="AD196" s="10"/>
      <c r="AE196" s="10"/>
    </row>
    <row r="197" spans="1:31" s="14" customFormat="1" ht="15" customHeight="1">
      <c r="A197" s="25">
        <v>130</v>
      </c>
      <c r="B197" s="35" t="s">
        <v>3289</v>
      </c>
      <c r="C197" s="25"/>
      <c r="D197" s="35" t="s">
        <v>3087</v>
      </c>
      <c r="E197" s="35" t="s">
        <v>2917</v>
      </c>
      <c r="F197" s="35" t="s">
        <v>2990</v>
      </c>
      <c r="G197" s="4" t="s">
        <v>144</v>
      </c>
      <c r="H197" s="4" t="s">
        <v>2248</v>
      </c>
      <c r="I197" s="62" t="s">
        <v>1471</v>
      </c>
      <c r="J197" s="42">
        <v>1863</v>
      </c>
      <c r="K197" s="29">
        <v>1966</v>
      </c>
      <c r="L197" s="25" t="s">
        <v>264</v>
      </c>
      <c r="M197" s="29">
        <v>1993</v>
      </c>
      <c r="N197" s="25">
        <v>2011</v>
      </c>
      <c r="O197" s="35" t="s">
        <v>952</v>
      </c>
      <c r="P197" s="25"/>
      <c r="Q197" s="42" t="s">
        <v>3119</v>
      </c>
      <c r="R197" s="25"/>
      <c r="S197" s="35"/>
      <c r="T197" s="25"/>
      <c r="U197" s="25"/>
      <c r="V197" s="54" t="s">
        <v>1143</v>
      </c>
      <c r="W197" s="35" t="s">
        <v>2513</v>
      </c>
      <c r="X197" s="25"/>
      <c r="Y197" s="25"/>
      <c r="Z197" s="25"/>
      <c r="AA197" s="25"/>
      <c r="AB197" s="25"/>
      <c r="AC197" s="10"/>
      <c r="AD197" s="10"/>
      <c r="AE197" s="10"/>
    </row>
    <row r="198" spans="1:31" s="10" customFormat="1" ht="15" customHeight="1">
      <c r="A198" s="25">
        <v>140.1</v>
      </c>
      <c r="B198" s="35" t="s">
        <v>3289</v>
      </c>
      <c r="C198" s="25"/>
      <c r="D198" s="35" t="s">
        <v>3087</v>
      </c>
      <c r="E198" s="35" t="s">
        <v>2502</v>
      </c>
      <c r="F198" s="35" t="s">
        <v>188</v>
      </c>
      <c r="G198" s="4" t="s">
        <v>2347</v>
      </c>
      <c r="H198" s="4" t="s">
        <v>1113</v>
      </c>
      <c r="I198" s="62" t="s">
        <v>1328</v>
      </c>
      <c r="J198" s="42">
        <v>1901</v>
      </c>
      <c r="K198" s="29"/>
      <c r="L198" s="25"/>
      <c r="M198" s="29">
        <v>1986</v>
      </c>
      <c r="N198" s="25"/>
      <c r="O198" s="35"/>
      <c r="P198" s="25"/>
      <c r="Q198" s="42" t="s">
        <v>3119</v>
      </c>
      <c r="R198" s="25"/>
      <c r="S198" s="35"/>
      <c r="T198" s="25"/>
      <c r="U198" s="25"/>
      <c r="V198" s="54"/>
      <c r="W198" s="35" t="s">
        <v>757</v>
      </c>
      <c r="X198" s="25"/>
      <c r="Y198" s="25"/>
      <c r="Z198" s="25"/>
      <c r="AA198" s="25"/>
      <c r="AB198" s="25"/>
    </row>
    <row r="199" spans="1:31" s="10" customFormat="1" ht="15" customHeight="1">
      <c r="A199" s="25">
        <v>140.19999999999999</v>
      </c>
      <c r="B199" s="35" t="s">
        <v>3289</v>
      </c>
      <c r="C199" s="25"/>
      <c r="D199" s="35" t="s">
        <v>3087</v>
      </c>
      <c r="E199" s="35" t="s">
        <v>2502</v>
      </c>
      <c r="F199" s="35" t="s">
        <v>188</v>
      </c>
      <c r="G199" s="4" t="s">
        <v>2347</v>
      </c>
      <c r="H199" s="4" t="s">
        <v>3318</v>
      </c>
      <c r="I199" s="50" t="s">
        <v>2246</v>
      </c>
      <c r="J199" s="42">
        <v>1938</v>
      </c>
      <c r="K199" s="29"/>
      <c r="L199" s="25"/>
      <c r="M199" s="29">
        <v>1985</v>
      </c>
      <c r="N199" s="25"/>
      <c r="O199" s="35"/>
      <c r="P199" s="25"/>
      <c r="Q199" s="42" t="s">
        <v>3119</v>
      </c>
      <c r="R199" s="25"/>
      <c r="S199" s="35"/>
      <c r="T199" s="25"/>
      <c r="U199" s="25"/>
      <c r="V199" s="54"/>
      <c r="W199" s="35" t="s">
        <v>757</v>
      </c>
      <c r="X199" s="25"/>
      <c r="Y199" s="25"/>
      <c r="Z199" s="25"/>
      <c r="AA199" s="25"/>
      <c r="AB199" s="25"/>
    </row>
    <row r="200" spans="1:31" s="14" customFormat="1" ht="15" customHeight="1">
      <c r="A200" s="25">
        <v>109</v>
      </c>
      <c r="B200" s="35" t="s">
        <v>3289</v>
      </c>
      <c r="C200" s="25"/>
      <c r="D200" s="35" t="s">
        <v>3087</v>
      </c>
      <c r="E200" s="35" t="s">
        <v>2502</v>
      </c>
      <c r="F200" s="35" t="s">
        <v>257</v>
      </c>
      <c r="G200" s="4" t="s">
        <v>1737</v>
      </c>
      <c r="H200" s="4" t="s">
        <v>943</v>
      </c>
      <c r="I200" s="50" t="s">
        <v>2240</v>
      </c>
      <c r="J200" s="42">
        <v>1911</v>
      </c>
      <c r="K200" s="29"/>
      <c r="L200" s="25"/>
      <c r="M200" s="29">
        <v>1979</v>
      </c>
      <c r="N200" s="25"/>
      <c r="O200" s="35" t="s">
        <v>288</v>
      </c>
      <c r="P200" s="25"/>
      <c r="Q200" s="42" t="s">
        <v>3119</v>
      </c>
      <c r="R200" s="25"/>
      <c r="S200" s="35"/>
      <c r="T200" s="25"/>
      <c r="U200" s="25"/>
      <c r="V200" s="54"/>
      <c r="W200" s="35" t="s">
        <v>2348</v>
      </c>
      <c r="X200" s="25"/>
      <c r="Y200" s="25"/>
      <c r="Z200" s="25"/>
      <c r="AA200" s="25"/>
      <c r="AB200" s="25"/>
      <c r="AC200" s="10"/>
      <c r="AD200" s="10"/>
      <c r="AE200" s="10"/>
    </row>
    <row r="201" spans="1:31" s="14" customFormat="1" ht="15" customHeight="1">
      <c r="A201" s="25">
        <v>110</v>
      </c>
      <c r="B201" s="35" t="s">
        <v>3289</v>
      </c>
      <c r="C201" s="25"/>
      <c r="D201" s="35" t="s">
        <v>3087</v>
      </c>
      <c r="E201" s="35" t="s">
        <v>2502</v>
      </c>
      <c r="F201" s="35" t="s">
        <v>257</v>
      </c>
      <c r="G201" s="4" t="s">
        <v>1737</v>
      </c>
      <c r="H201" s="4" t="s">
        <v>1207</v>
      </c>
      <c r="I201" s="50" t="s">
        <v>2243</v>
      </c>
      <c r="J201" s="42">
        <v>1927</v>
      </c>
      <c r="K201" s="29" t="s">
        <v>1803</v>
      </c>
      <c r="L201" s="25"/>
      <c r="M201" s="29"/>
      <c r="N201" s="25"/>
      <c r="O201" s="35" t="s">
        <v>2538</v>
      </c>
      <c r="P201" s="25"/>
      <c r="Q201" s="42" t="s">
        <v>3119</v>
      </c>
      <c r="R201" s="25"/>
      <c r="S201" s="35"/>
      <c r="T201" s="25"/>
      <c r="U201" s="25"/>
      <c r="V201" s="54"/>
      <c r="W201" s="35" t="s">
        <v>757</v>
      </c>
      <c r="X201" s="25"/>
      <c r="Y201" s="25"/>
      <c r="Z201" s="19"/>
      <c r="AA201" s="19"/>
      <c r="AB201" s="25"/>
      <c r="AC201" s="10"/>
      <c r="AD201" s="10"/>
      <c r="AE201" s="10"/>
    </row>
    <row r="202" spans="1:31" s="10" customFormat="1" ht="15" customHeight="1">
      <c r="A202" s="25">
        <v>110.1</v>
      </c>
      <c r="B202" s="35" t="s">
        <v>3289</v>
      </c>
      <c r="C202" s="25"/>
      <c r="D202" s="35" t="s">
        <v>3087</v>
      </c>
      <c r="E202" s="35" t="s">
        <v>2502</v>
      </c>
      <c r="F202" s="35" t="s">
        <v>257</v>
      </c>
      <c r="G202" s="4" t="s">
        <v>1737</v>
      </c>
      <c r="H202" s="4" t="s">
        <v>2349</v>
      </c>
      <c r="I202" s="50" t="s">
        <v>2244</v>
      </c>
      <c r="J202" s="42">
        <v>1950</v>
      </c>
      <c r="K202" s="29"/>
      <c r="L202" s="25"/>
      <c r="M202" s="29"/>
      <c r="N202" s="25"/>
      <c r="O202" s="35" t="s">
        <v>288</v>
      </c>
      <c r="P202" s="25"/>
      <c r="Q202" s="42" t="s">
        <v>3119</v>
      </c>
      <c r="R202" s="25"/>
      <c r="S202" s="35"/>
      <c r="T202" s="25"/>
      <c r="U202" s="25"/>
      <c r="V202" s="54"/>
      <c r="W202" s="35" t="s">
        <v>757</v>
      </c>
      <c r="X202" s="25"/>
      <c r="Y202" s="25"/>
      <c r="Z202" s="19"/>
      <c r="AA202" s="19"/>
      <c r="AB202" s="25"/>
    </row>
    <row r="203" spans="1:31" s="10" customFormat="1" ht="15" customHeight="1">
      <c r="A203" s="25">
        <v>123</v>
      </c>
      <c r="B203" s="35" t="s">
        <v>3289</v>
      </c>
      <c r="C203" s="25"/>
      <c r="D203" s="35" t="s">
        <v>3087</v>
      </c>
      <c r="E203" s="35" t="s">
        <v>2502</v>
      </c>
      <c r="F203" s="35" t="s">
        <v>2340</v>
      </c>
      <c r="G203" s="4" t="s">
        <v>703</v>
      </c>
      <c r="H203" s="4" t="s">
        <v>991</v>
      </c>
      <c r="I203" s="50" t="s">
        <v>2242</v>
      </c>
      <c r="J203" s="42">
        <v>1868</v>
      </c>
      <c r="K203" s="29" t="s">
        <v>1803</v>
      </c>
      <c r="L203" s="25"/>
      <c r="M203" s="29">
        <v>1986</v>
      </c>
      <c r="N203" s="25"/>
      <c r="O203" s="35" t="s">
        <v>288</v>
      </c>
      <c r="P203" s="25"/>
      <c r="Q203" s="42" t="s">
        <v>3119</v>
      </c>
      <c r="R203" s="25"/>
      <c r="S203" s="35"/>
      <c r="T203" s="25"/>
      <c r="U203" s="25"/>
      <c r="V203" s="54"/>
      <c r="W203" s="35" t="s">
        <v>2827</v>
      </c>
      <c r="X203" s="25"/>
      <c r="Y203" s="25"/>
      <c r="Z203" s="25"/>
      <c r="AA203" s="25"/>
      <c r="AB203" s="25"/>
    </row>
    <row r="204" spans="1:31" s="10" customFormat="1" ht="15" customHeight="1">
      <c r="A204" s="25">
        <v>126</v>
      </c>
      <c r="B204" s="35" t="s">
        <v>3289</v>
      </c>
      <c r="C204" s="25"/>
      <c r="D204" s="35" t="s">
        <v>3087</v>
      </c>
      <c r="E204" s="35" t="s">
        <v>2502</v>
      </c>
      <c r="F204" s="35" t="s">
        <v>2990</v>
      </c>
      <c r="G204" s="4" t="s">
        <v>2757</v>
      </c>
      <c r="H204" s="4" t="s">
        <v>621</v>
      </c>
      <c r="I204" s="50" t="s">
        <v>2250</v>
      </c>
      <c r="J204" s="42">
        <v>1903</v>
      </c>
      <c r="K204" s="29">
        <v>1984</v>
      </c>
      <c r="L204" s="25" t="s">
        <v>958</v>
      </c>
      <c r="M204" s="29">
        <v>1979</v>
      </c>
      <c r="N204" s="25"/>
      <c r="O204" s="35" t="s">
        <v>288</v>
      </c>
      <c r="P204" s="25"/>
      <c r="Q204" s="42" t="s">
        <v>3119</v>
      </c>
      <c r="R204" s="25"/>
      <c r="S204" s="35"/>
      <c r="T204" s="25"/>
      <c r="U204" s="25"/>
      <c r="V204" s="54" t="s">
        <v>3207</v>
      </c>
      <c r="W204" s="35" t="s">
        <v>2512</v>
      </c>
      <c r="X204" s="25" t="s">
        <v>1803</v>
      </c>
      <c r="Y204" s="25"/>
      <c r="Z204" s="25"/>
      <c r="AA204" s="25"/>
      <c r="AB204" s="25"/>
    </row>
    <row r="205" spans="1:31" s="10" customFormat="1" ht="15" customHeight="1">
      <c r="A205" s="25">
        <v>128</v>
      </c>
      <c r="B205" s="35" t="s">
        <v>3289</v>
      </c>
      <c r="C205" s="25"/>
      <c r="D205" s="35" t="s">
        <v>3087</v>
      </c>
      <c r="E205" s="35" t="s">
        <v>2502</v>
      </c>
      <c r="F205" s="35" t="s">
        <v>2990</v>
      </c>
      <c r="G205" s="4" t="s">
        <v>703</v>
      </c>
      <c r="H205" s="4" t="s">
        <v>950</v>
      </c>
      <c r="I205" s="50" t="s">
        <v>701</v>
      </c>
      <c r="J205" s="42">
        <v>1936</v>
      </c>
      <c r="K205" s="29">
        <v>2006</v>
      </c>
      <c r="L205" s="25"/>
      <c r="M205" s="29">
        <v>2010</v>
      </c>
      <c r="N205" s="25"/>
      <c r="O205" s="35"/>
      <c r="P205" s="25"/>
      <c r="Q205" s="42" t="s">
        <v>3119</v>
      </c>
      <c r="R205" s="25"/>
      <c r="S205" s="35"/>
      <c r="T205" s="25"/>
      <c r="U205" s="25"/>
      <c r="V205" s="54" t="s">
        <v>2524</v>
      </c>
      <c r="W205" s="35" t="s">
        <v>2675</v>
      </c>
      <c r="X205" s="25" t="s">
        <v>1803</v>
      </c>
      <c r="Y205" s="25"/>
      <c r="Z205" s="25"/>
      <c r="AA205" s="25"/>
      <c r="AB205" s="25"/>
      <c r="AC205" s="14"/>
      <c r="AD205" s="14"/>
      <c r="AE205" s="14"/>
    </row>
    <row r="206" spans="1:31" s="10" customFormat="1" ht="15" customHeight="1">
      <c r="A206" s="25">
        <v>129</v>
      </c>
      <c r="B206" s="35" t="s">
        <v>3289</v>
      </c>
      <c r="C206" s="25"/>
      <c r="D206" s="35" t="s">
        <v>3087</v>
      </c>
      <c r="E206" s="35" t="s">
        <v>2502</v>
      </c>
      <c r="F206" s="35" t="s">
        <v>2990</v>
      </c>
      <c r="G206" s="4" t="s">
        <v>703</v>
      </c>
      <c r="H206" s="4" t="s">
        <v>2601</v>
      </c>
      <c r="I206" s="50" t="s">
        <v>2251</v>
      </c>
      <c r="J206" s="42">
        <v>1851</v>
      </c>
      <c r="K206" s="29">
        <v>1966</v>
      </c>
      <c r="L206" s="25" t="s">
        <v>951</v>
      </c>
      <c r="M206" s="29">
        <v>1979</v>
      </c>
      <c r="N206" s="25"/>
      <c r="O206" s="35" t="s">
        <v>460</v>
      </c>
      <c r="P206" s="25"/>
      <c r="Q206" s="42" t="s">
        <v>3119</v>
      </c>
      <c r="R206" s="25" t="s">
        <v>1035</v>
      </c>
      <c r="S206" s="35"/>
      <c r="T206" s="25"/>
      <c r="U206" s="25"/>
      <c r="V206" s="54"/>
      <c r="W206" s="35" t="s">
        <v>2511</v>
      </c>
      <c r="X206" s="25"/>
      <c r="Y206" s="25"/>
      <c r="Z206" s="25"/>
      <c r="AA206" s="25"/>
      <c r="AB206" s="25"/>
    </row>
    <row r="207" spans="1:31" s="14" customFormat="1" ht="15" customHeight="1">
      <c r="A207" s="25">
        <v>141</v>
      </c>
      <c r="B207" s="35" t="s">
        <v>3289</v>
      </c>
      <c r="C207" s="25"/>
      <c r="D207" s="35" t="s">
        <v>3087</v>
      </c>
      <c r="E207" s="35" t="s">
        <v>2502</v>
      </c>
      <c r="F207" s="35" t="s">
        <v>3177</v>
      </c>
      <c r="G207" s="4" t="s">
        <v>559</v>
      </c>
      <c r="H207" s="4" t="s">
        <v>1634</v>
      </c>
      <c r="I207" s="62" t="s">
        <v>1330</v>
      </c>
      <c r="J207" s="42">
        <v>1780</v>
      </c>
      <c r="K207" s="29">
        <v>2006</v>
      </c>
      <c r="L207" s="25"/>
      <c r="M207" s="29">
        <v>1942</v>
      </c>
      <c r="N207" s="25"/>
      <c r="O207" s="35" t="s">
        <v>288</v>
      </c>
      <c r="P207" s="25"/>
      <c r="Q207" s="42" t="s">
        <v>3119</v>
      </c>
      <c r="R207" s="25"/>
      <c r="S207" s="35"/>
      <c r="T207" s="25"/>
      <c r="U207" s="25"/>
      <c r="V207" s="54" t="s">
        <v>2728</v>
      </c>
      <c r="W207" s="35" t="s">
        <v>3451</v>
      </c>
      <c r="X207" s="25" t="s">
        <v>2499</v>
      </c>
      <c r="Y207" s="25"/>
      <c r="Z207" s="25"/>
      <c r="AA207" s="19"/>
      <c r="AB207" s="25"/>
      <c r="AC207" s="10"/>
      <c r="AD207" s="10"/>
      <c r="AE207" s="10"/>
    </row>
    <row r="208" spans="1:31" s="14" customFormat="1" ht="15" customHeight="1">
      <c r="A208" s="25">
        <v>176</v>
      </c>
      <c r="B208" s="35" t="s">
        <v>3289</v>
      </c>
      <c r="C208" s="25"/>
      <c r="D208" s="35" t="s">
        <v>3087</v>
      </c>
      <c r="E208" s="35" t="s">
        <v>2502</v>
      </c>
      <c r="F208" s="35" t="s">
        <v>810</v>
      </c>
      <c r="G208" s="4" t="s">
        <v>3310</v>
      </c>
      <c r="H208" s="4" t="s">
        <v>3311</v>
      </c>
      <c r="I208" s="62" t="s">
        <v>1881</v>
      </c>
      <c r="J208" s="42">
        <v>1939</v>
      </c>
      <c r="K208" s="29">
        <v>2006</v>
      </c>
      <c r="L208" s="25"/>
      <c r="M208" s="29"/>
      <c r="N208" s="25"/>
      <c r="O208" s="35" t="s">
        <v>288</v>
      </c>
      <c r="P208" s="25"/>
      <c r="Q208" s="42" t="s">
        <v>3119</v>
      </c>
      <c r="R208" s="25"/>
      <c r="S208" s="35"/>
      <c r="T208" s="25"/>
      <c r="U208" s="25"/>
      <c r="V208" s="54"/>
      <c r="W208" s="35" t="s">
        <v>2144</v>
      </c>
      <c r="X208" s="25"/>
      <c r="Y208" s="25"/>
      <c r="Z208" s="19"/>
      <c r="AA208" s="19"/>
      <c r="AB208" s="25"/>
    </row>
    <row r="209" spans="1:31" s="10" customFormat="1" ht="15" customHeight="1">
      <c r="A209" s="25">
        <v>141.1</v>
      </c>
      <c r="B209" s="35" t="s">
        <v>3289</v>
      </c>
      <c r="C209" s="25"/>
      <c r="D209" s="35" t="s">
        <v>3087</v>
      </c>
      <c r="E209" s="35" t="s">
        <v>2502</v>
      </c>
      <c r="F209" s="35" t="s">
        <v>2764</v>
      </c>
      <c r="G209" s="4" t="s">
        <v>3027</v>
      </c>
      <c r="H209" s="4" t="s">
        <v>3333</v>
      </c>
      <c r="I209" s="50" t="s">
        <v>3272</v>
      </c>
      <c r="J209" s="42">
        <v>1867</v>
      </c>
      <c r="K209" s="29">
        <v>1976</v>
      </c>
      <c r="L209" s="25"/>
      <c r="M209" s="29"/>
      <c r="N209" s="25"/>
      <c r="O209" s="35"/>
      <c r="P209" s="25"/>
      <c r="Q209" s="42" t="s">
        <v>2924</v>
      </c>
      <c r="R209" s="25"/>
      <c r="S209" s="35"/>
      <c r="T209" s="25"/>
      <c r="U209" s="25"/>
      <c r="V209" s="54"/>
      <c r="W209" s="35" t="s">
        <v>922</v>
      </c>
      <c r="X209" s="25"/>
      <c r="Y209" s="25"/>
      <c r="Z209" s="25"/>
      <c r="AA209" s="25"/>
      <c r="AB209" s="25"/>
    </row>
    <row r="210" spans="1:31" s="10" customFormat="1" ht="15" customHeight="1">
      <c r="A210" s="25"/>
      <c r="B210" s="35" t="s">
        <v>3289</v>
      </c>
      <c r="C210" s="25"/>
      <c r="D210" s="35" t="s">
        <v>3087</v>
      </c>
      <c r="E210" s="35" t="s">
        <v>3393</v>
      </c>
      <c r="F210" s="35" t="s">
        <v>1196</v>
      </c>
      <c r="G210" s="4" t="s">
        <v>2876</v>
      </c>
      <c r="H210" s="4" t="s">
        <v>1459</v>
      </c>
      <c r="I210" s="50" t="s">
        <v>1460</v>
      </c>
      <c r="J210" s="42">
        <v>1901</v>
      </c>
      <c r="K210" s="29"/>
      <c r="L210" s="25"/>
      <c r="M210" s="29">
        <v>1993</v>
      </c>
      <c r="N210" s="25"/>
      <c r="O210" s="35"/>
      <c r="P210" s="25"/>
      <c r="Q210" s="58" t="s">
        <v>2763</v>
      </c>
      <c r="R210" s="25"/>
      <c r="S210" s="35"/>
      <c r="T210" s="25"/>
      <c r="U210" s="25"/>
      <c r="V210" s="54"/>
      <c r="W210" s="35" t="s">
        <v>1486</v>
      </c>
      <c r="X210" s="25"/>
      <c r="Y210" s="25"/>
      <c r="Z210" s="19"/>
      <c r="AA210" s="25"/>
      <c r="AB210" s="25"/>
    </row>
    <row r="211" spans="1:31" s="10" customFormat="1" ht="15" customHeight="1">
      <c r="A211" s="25">
        <v>163</v>
      </c>
      <c r="B211" s="35" t="s">
        <v>3289</v>
      </c>
      <c r="C211" s="25"/>
      <c r="D211" s="35" t="s">
        <v>3087</v>
      </c>
      <c r="E211" s="35" t="s">
        <v>3393</v>
      </c>
      <c r="F211" s="35" t="s">
        <v>1196</v>
      </c>
      <c r="G211" s="4" t="s">
        <v>2876</v>
      </c>
      <c r="H211" s="4" t="s">
        <v>459</v>
      </c>
      <c r="I211" s="62" t="s">
        <v>1472</v>
      </c>
      <c r="J211" s="42">
        <v>1866</v>
      </c>
      <c r="K211" s="29">
        <v>2010</v>
      </c>
      <c r="L211" s="25"/>
      <c r="M211" s="29">
        <v>1979</v>
      </c>
      <c r="N211" s="25"/>
      <c r="O211" s="35" t="s">
        <v>460</v>
      </c>
      <c r="P211" s="25"/>
      <c r="Q211" s="42" t="s">
        <v>3119</v>
      </c>
      <c r="R211" s="25"/>
      <c r="S211" s="35"/>
      <c r="T211" s="25"/>
      <c r="U211" s="25"/>
      <c r="V211" s="54" t="s">
        <v>1198</v>
      </c>
      <c r="W211" s="35" t="s">
        <v>344</v>
      </c>
      <c r="X211" s="25" t="s">
        <v>2528</v>
      </c>
      <c r="Y211" s="25"/>
      <c r="Z211" s="25"/>
      <c r="AA211" s="25"/>
      <c r="AB211" s="25"/>
    </row>
    <row r="212" spans="1:31" s="10" customFormat="1" ht="15" customHeight="1">
      <c r="A212" s="25">
        <v>165</v>
      </c>
      <c r="B212" s="35" t="s">
        <v>3289</v>
      </c>
      <c r="C212" s="25"/>
      <c r="D212" s="35" t="s">
        <v>3087</v>
      </c>
      <c r="E212" s="35" t="s">
        <v>3393</v>
      </c>
      <c r="F212" s="35" t="s">
        <v>1196</v>
      </c>
      <c r="G212" s="4" t="s">
        <v>1371</v>
      </c>
      <c r="H212" s="4" t="s">
        <v>3070</v>
      </c>
      <c r="I212" s="62" t="s">
        <v>1372</v>
      </c>
      <c r="J212" s="42">
        <v>1883</v>
      </c>
      <c r="K212" s="29">
        <v>2009</v>
      </c>
      <c r="L212" s="25"/>
      <c r="M212" s="29">
        <v>1991</v>
      </c>
      <c r="N212" s="25"/>
      <c r="O212" s="35" t="s">
        <v>288</v>
      </c>
      <c r="P212" s="25"/>
      <c r="Q212" s="42" t="s">
        <v>2924</v>
      </c>
      <c r="R212" s="25"/>
      <c r="S212" s="35"/>
      <c r="T212" s="25"/>
      <c r="U212" s="25"/>
      <c r="V212" s="64" t="s">
        <v>39</v>
      </c>
      <c r="W212" s="35" t="s">
        <v>2827</v>
      </c>
      <c r="X212" s="25"/>
      <c r="Y212" s="25"/>
      <c r="Z212" s="25"/>
      <c r="AA212" s="25"/>
      <c r="AB212" s="25"/>
    </row>
    <row r="213" spans="1:31" s="10" customFormat="1" ht="15" customHeight="1">
      <c r="A213" s="25">
        <v>166</v>
      </c>
      <c r="B213" s="35" t="s">
        <v>3289</v>
      </c>
      <c r="C213" s="25"/>
      <c r="D213" s="35" t="s">
        <v>3087</v>
      </c>
      <c r="E213" s="35" t="s">
        <v>3393</v>
      </c>
      <c r="F213" s="35" t="s">
        <v>1196</v>
      </c>
      <c r="G213" s="4" t="s">
        <v>2590</v>
      </c>
      <c r="H213" s="4" t="s">
        <v>2903</v>
      </c>
      <c r="I213" s="62" t="s">
        <v>1791</v>
      </c>
      <c r="J213" s="42">
        <v>1906</v>
      </c>
      <c r="K213" s="29">
        <v>1967</v>
      </c>
      <c r="L213" s="25"/>
      <c r="M213" s="29"/>
      <c r="N213" s="25"/>
      <c r="O213" s="35" t="s">
        <v>3341</v>
      </c>
      <c r="P213" s="25"/>
      <c r="Q213" s="42" t="s">
        <v>3119</v>
      </c>
      <c r="R213" s="25"/>
      <c r="S213" s="35"/>
      <c r="T213" s="25"/>
      <c r="U213" s="25"/>
      <c r="V213" s="54" t="s">
        <v>3199</v>
      </c>
      <c r="W213" s="35" t="s">
        <v>3200</v>
      </c>
      <c r="X213" s="25"/>
      <c r="Y213" s="25"/>
      <c r="Z213" s="25"/>
      <c r="AA213" s="19"/>
      <c r="AB213" s="25"/>
    </row>
    <row r="214" spans="1:31" s="10" customFormat="1" ht="15" customHeight="1">
      <c r="A214" s="25">
        <v>168</v>
      </c>
      <c r="B214" s="35" t="s">
        <v>3289</v>
      </c>
      <c r="C214" s="25"/>
      <c r="D214" s="35" t="s">
        <v>3087</v>
      </c>
      <c r="E214" s="35" t="s">
        <v>3393</v>
      </c>
      <c r="F214" s="35" t="s">
        <v>1196</v>
      </c>
      <c r="G214" s="4" t="s">
        <v>1373</v>
      </c>
      <c r="H214" s="4" t="s">
        <v>347</v>
      </c>
      <c r="I214" s="50" t="s">
        <v>2016</v>
      </c>
      <c r="J214" s="42">
        <v>1905</v>
      </c>
      <c r="K214" s="29">
        <v>1966</v>
      </c>
      <c r="L214" s="25"/>
      <c r="M214" s="29"/>
      <c r="N214" s="25"/>
      <c r="O214" s="35" t="s">
        <v>921</v>
      </c>
      <c r="P214" s="25"/>
      <c r="Q214" s="42" t="s">
        <v>3119</v>
      </c>
      <c r="R214" s="25"/>
      <c r="S214" s="35"/>
      <c r="T214" s="25"/>
      <c r="U214" s="25"/>
      <c r="V214" s="54" t="s">
        <v>376</v>
      </c>
      <c r="W214" s="35" t="s">
        <v>922</v>
      </c>
      <c r="X214" s="25"/>
      <c r="Y214" s="25"/>
      <c r="Z214" s="25"/>
      <c r="AA214" s="19"/>
      <c r="AB214" s="25"/>
      <c r="AC214" s="14"/>
      <c r="AD214" s="14"/>
      <c r="AE214" s="14"/>
    </row>
    <row r="215" spans="1:31" s="14" customFormat="1" ht="15" customHeight="1">
      <c r="A215" s="25">
        <v>167</v>
      </c>
      <c r="B215" s="35" t="s">
        <v>3289</v>
      </c>
      <c r="C215" s="25"/>
      <c r="D215" s="35" t="s">
        <v>3087</v>
      </c>
      <c r="E215" s="35" t="s">
        <v>3393</v>
      </c>
      <c r="F215" s="35" t="s">
        <v>1196</v>
      </c>
      <c r="G215" s="4" t="s">
        <v>345</v>
      </c>
      <c r="H215" s="4" t="s">
        <v>346</v>
      </c>
      <c r="I215" s="50" t="s">
        <v>2015</v>
      </c>
      <c r="J215" s="42">
        <v>1905</v>
      </c>
      <c r="K215" s="25">
        <v>1966</v>
      </c>
      <c r="L215" s="25"/>
      <c r="M215" s="49"/>
      <c r="N215" s="25"/>
      <c r="O215" s="35" t="s">
        <v>921</v>
      </c>
      <c r="P215" s="25"/>
      <c r="Q215" s="42" t="s">
        <v>2848</v>
      </c>
      <c r="R215" s="25"/>
      <c r="S215" s="35"/>
      <c r="T215" s="25"/>
      <c r="U215" s="25"/>
      <c r="V215" s="54"/>
      <c r="W215" s="35" t="s">
        <v>922</v>
      </c>
      <c r="X215" s="25"/>
      <c r="Y215" s="25"/>
      <c r="Z215" s="19"/>
      <c r="AA215" s="19"/>
      <c r="AB215" s="25"/>
    </row>
    <row r="216" spans="1:31" s="10" customFormat="1" ht="15" customHeight="1">
      <c r="A216" s="25">
        <v>169</v>
      </c>
      <c r="B216" s="35" t="s">
        <v>3289</v>
      </c>
      <c r="C216" s="25"/>
      <c r="D216" s="35" t="s">
        <v>3087</v>
      </c>
      <c r="E216" s="35" t="s">
        <v>3393</v>
      </c>
      <c r="F216" s="35" t="s">
        <v>1196</v>
      </c>
      <c r="G216" s="4" t="s">
        <v>525</v>
      </c>
      <c r="H216" s="4" t="s">
        <v>526</v>
      </c>
      <c r="I216" s="50" t="s">
        <v>2016</v>
      </c>
      <c r="J216" s="42">
        <v>1905</v>
      </c>
      <c r="K216" s="29">
        <v>1966</v>
      </c>
      <c r="L216" s="25" t="s">
        <v>501</v>
      </c>
      <c r="M216" s="29"/>
      <c r="N216" s="25"/>
      <c r="O216" s="35" t="s">
        <v>921</v>
      </c>
      <c r="P216" s="25"/>
      <c r="Q216" s="42" t="s">
        <v>3119</v>
      </c>
      <c r="R216" s="25"/>
      <c r="S216" s="35"/>
      <c r="T216" s="25"/>
      <c r="U216" s="25"/>
      <c r="V216" s="54"/>
      <c r="W216" s="35" t="s">
        <v>502</v>
      </c>
      <c r="X216" s="25" t="s">
        <v>2528</v>
      </c>
      <c r="Y216" s="25"/>
      <c r="Z216" s="25"/>
      <c r="AA216" s="19"/>
      <c r="AB216" s="25"/>
    </row>
    <row r="217" spans="1:31" s="10" customFormat="1" ht="15" customHeight="1">
      <c r="A217" s="25">
        <v>170</v>
      </c>
      <c r="B217" s="35" t="s">
        <v>3289</v>
      </c>
      <c r="C217" s="25"/>
      <c r="D217" s="35" t="s">
        <v>3087</v>
      </c>
      <c r="E217" s="35" t="s">
        <v>3393</v>
      </c>
      <c r="F217" s="35" t="s">
        <v>1196</v>
      </c>
      <c r="G217" s="4" t="s">
        <v>711</v>
      </c>
      <c r="H217" s="4" t="s">
        <v>3204</v>
      </c>
      <c r="I217" s="50" t="s">
        <v>2241</v>
      </c>
      <c r="J217" s="42">
        <v>1901</v>
      </c>
      <c r="K217" s="29">
        <v>2010</v>
      </c>
      <c r="L217" s="25" t="s">
        <v>3090</v>
      </c>
      <c r="M217" s="29"/>
      <c r="N217" s="25"/>
      <c r="O217" s="35"/>
      <c r="P217" s="25"/>
      <c r="Q217" s="42" t="s">
        <v>3119</v>
      </c>
      <c r="R217" s="25"/>
      <c r="S217" s="35"/>
      <c r="T217" s="25"/>
      <c r="U217" s="25"/>
      <c r="V217" s="54"/>
      <c r="W217" s="35" t="s">
        <v>1135</v>
      </c>
      <c r="X217" s="25" t="s">
        <v>1803</v>
      </c>
      <c r="Y217" s="25" t="s">
        <v>1803</v>
      </c>
      <c r="Z217" s="19"/>
      <c r="AA217" s="19"/>
      <c r="AB217" s="25"/>
    </row>
    <row r="218" spans="1:31" s="10" customFormat="1" ht="15" customHeight="1">
      <c r="A218" s="25"/>
      <c r="B218" s="35" t="s">
        <v>3289</v>
      </c>
      <c r="C218" s="25"/>
      <c r="D218" s="35" t="s">
        <v>3087</v>
      </c>
      <c r="E218" s="35" t="s">
        <v>3393</v>
      </c>
      <c r="F218" s="35" t="s">
        <v>1196</v>
      </c>
      <c r="G218" s="4" t="s">
        <v>711</v>
      </c>
      <c r="H218" s="4" t="s">
        <v>1463</v>
      </c>
      <c r="I218" s="50" t="s">
        <v>1775</v>
      </c>
      <c r="J218" s="42">
        <v>1767</v>
      </c>
      <c r="K218" s="29"/>
      <c r="L218" s="25"/>
      <c r="M218" s="29">
        <v>1993</v>
      </c>
      <c r="N218" s="25"/>
      <c r="O218" s="35"/>
      <c r="P218" s="25"/>
      <c r="Q218" s="58" t="s">
        <v>1265</v>
      </c>
      <c r="R218" s="25"/>
      <c r="S218" s="35"/>
      <c r="T218" s="25"/>
      <c r="U218" s="25"/>
      <c r="V218" s="54"/>
      <c r="W218" s="35" t="s">
        <v>1161</v>
      </c>
      <c r="X218" s="25"/>
      <c r="Y218" s="25"/>
      <c r="Z218" s="19"/>
      <c r="AA218" s="25"/>
      <c r="AB218" s="25"/>
    </row>
    <row r="219" spans="1:31" s="10" customFormat="1" ht="15" customHeight="1">
      <c r="A219" s="25">
        <v>171</v>
      </c>
      <c r="B219" s="35" t="s">
        <v>3289</v>
      </c>
      <c r="C219" s="25"/>
      <c r="D219" s="35" t="s">
        <v>3087</v>
      </c>
      <c r="E219" s="35" t="s">
        <v>3393</v>
      </c>
      <c r="F219" s="35" t="s">
        <v>1739</v>
      </c>
      <c r="G219" s="4" t="s">
        <v>2955</v>
      </c>
      <c r="H219" s="4" t="s">
        <v>2958</v>
      </c>
      <c r="I219" s="50" t="s">
        <v>3272</v>
      </c>
      <c r="J219" s="42">
        <v>1867</v>
      </c>
      <c r="K219" s="29">
        <v>2006</v>
      </c>
      <c r="L219" s="25"/>
      <c r="M219" s="29"/>
      <c r="N219" s="25"/>
      <c r="O219" s="35" t="s">
        <v>288</v>
      </c>
      <c r="P219" s="25"/>
      <c r="Q219" s="42" t="s">
        <v>2848</v>
      </c>
      <c r="R219" s="25"/>
      <c r="S219" s="35"/>
      <c r="T219" s="25"/>
      <c r="U219" s="25"/>
      <c r="V219" s="54"/>
      <c r="W219" s="35" t="s">
        <v>2144</v>
      </c>
      <c r="X219" s="25"/>
      <c r="Y219" s="25"/>
      <c r="Z219" s="27"/>
      <c r="AA219" s="19"/>
      <c r="AB219" s="25"/>
    </row>
    <row r="220" spans="1:31" s="10" customFormat="1" ht="15" customHeight="1">
      <c r="A220" s="25">
        <v>173</v>
      </c>
      <c r="B220" s="35" t="s">
        <v>3289</v>
      </c>
      <c r="C220" s="25"/>
      <c r="D220" s="35" t="s">
        <v>3087</v>
      </c>
      <c r="E220" s="35" t="s">
        <v>3393</v>
      </c>
      <c r="F220" s="35" t="s">
        <v>1739</v>
      </c>
      <c r="G220" s="4" t="s">
        <v>2955</v>
      </c>
      <c r="H220" s="4" t="s">
        <v>774</v>
      </c>
      <c r="I220" s="50" t="s">
        <v>2207</v>
      </c>
      <c r="J220" s="42">
        <v>1906</v>
      </c>
      <c r="K220" s="29">
        <v>1966</v>
      </c>
      <c r="L220" s="25"/>
      <c r="M220" s="29"/>
      <c r="N220" s="25"/>
      <c r="O220" s="35" t="s">
        <v>921</v>
      </c>
      <c r="P220" s="25"/>
      <c r="Q220" s="42" t="s">
        <v>3119</v>
      </c>
      <c r="R220" s="25"/>
      <c r="S220" s="35"/>
      <c r="T220" s="25"/>
      <c r="U220" s="25"/>
      <c r="V220" s="54"/>
      <c r="W220" s="35" t="s">
        <v>922</v>
      </c>
      <c r="X220" s="25"/>
      <c r="Y220" s="25"/>
      <c r="Z220" s="25"/>
      <c r="AA220" s="19"/>
      <c r="AB220" s="25"/>
    </row>
    <row r="221" spans="1:31" s="10" customFormat="1" ht="15" customHeight="1">
      <c r="A221" s="25">
        <v>172</v>
      </c>
      <c r="B221" s="35" t="s">
        <v>3289</v>
      </c>
      <c r="C221" s="25"/>
      <c r="D221" s="35" t="s">
        <v>3087</v>
      </c>
      <c r="E221" s="35" t="s">
        <v>3393</v>
      </c>
      <c r="F221" s="35" t="s">
        <v>1739</v>
      </c>
      <c r="G221" s="4" t="s">
        <v>1374</v>
      </c>
      <c r="H221" s="4" t="s">
        <v>3052</v>
      </c>
      <c r="I221" s="62" t="s">
        <v>1375</v>
      </c>
      <c r="J221" s="42">
        <v>1903</v>
      </c>
      <c r="K221" s="29">
        <v>2010</v>
      </c>
      <c r="L221" s="25" t="s">
        <v>501</v>
      </c>
      <c r="M221" s="29">
        <v>1977</v>
      </c>
      <c r="N221" s="25"/>
      <c r="O221" s="35" t="s">
        <v>288</v>
      </c>
      <c r="P221" s="25"/>
      <c r="Q221" s="42" t="s">
        <v>2848</v>
      </c>
      <c r="R221" s="25"/>
      <c r="S221" s="35"/>
      <c r="T221" s="25"/>
      <c r="U221" s="25"/>
      <c r="V221" s="54" t="s">
        <v>3053</v>
      </c>
      <c r="W221" s="35" t="s">
        <v>2516</v>
      </c>
      <c r="X221" s="25" t="s">
        <v>2528</v>
      </c>
      <c r="Y221" s="25"/>
      <c r="Z221" s="19"/>
      <c r="AA221" s="19"/>
      <c r="AB221" s="25"/>
    </row>
    <row r="222" spans="1:31" s="10" customFormat="1" ht="15" customHeight="1">
      <c r="A222" s="25">
        <v>173.1</v>
      </c>
      <c r="B222" s="35" t="s">
        <v>3289</v>
      </c>
      <c r="C222" s="25"/>
      <c r="D222" s="35" t="s">
        <v>3087</v>
      </c>
      <c r="E222" s="35" t="s">
        <v>3393</v>
      </c>
      <c r="F222" s="35" t="s">
        <v>714</v>
      </c>
      <c r="G222" s="4" t="s">
        <v>2591</v>
      </c>
      <c r="H222" s="4" t="s">
        <v>2592</v>
      </c>
      <c r="I222" s="62" t="s">
        <v>1376</v>
      </c>
      <c r="J222" s="42">
        <v>1758</v>
      </c>
      <c r="K222" s="29">
        <v>1967</v>
      </c>
      <c r="L222" s="25"/>
      <c r="M222" s="29"/>
      <c r="N222" s="25"/>
      <c r="O222" s="35" t="s">
        <v>921</v>
      </c>
      <c r="P222" s="25"/>
      <c r="Q222" s="42" t="s">
        <v>2924</v>
      </c>
      <c r="R222" s="25"/>
      <c r="S222" s="35"/>
      <c r="T222" s="25"/>
      <c r="U222" s="25"/>
      <c r="V222" s="54"/>
      <c r="W222" s="35" t="s">
        <v>922</v>
      </c>
      <c r="X222" s="25"/>
      <c r="Y222" s="25"/>
      <c r="Z222" s="25"/>
      <c r="AA222" s="25"/>
      <c r="AB222" s="25"/>
    </row>
    <row r="223" spans="1:31" s="10" customFormat="1" ht="15" customHeight="1">
      <c r="A223" s="25">
        <v>174</v>
      </c>
      <c r="B223" s="35" t="s">
        <v>3289</v>
      </c>
      <c r="C223" s="25"/>
      <c r="D223" s="35" t="s">
        <v>3087</v>
      </c>
      <c r="E223" s="35" t="s">
        <v>3393</v>
      </c>
      <c r="F223" s="35" t="s">
        <v>714</v>
      </c>
      <c r="G223" s="4" t="s">
        <v>715</v>
      </c>
      <c r="H223" s="4" t="s">
        <v>731</v>
      </c>
      <c r="I223" s="62" t="s">
        <v>1328</v>
      </c>
      <c r="J223" s="42">
        <v>1901</v>
      </c>
      <c r="K223" s="29">
        <v>2010</v>
      </c>
      <c r="L223" s="25" t="s">
        <v>3090</v>
      </c>
      <c r="M223" s="29">
        <v>1993</v>
      </c>
      <c r="N223" s="25">
        <v>9</v>
      </c>
      <c r="O223" s="35"/>
      <c r="P223" s="25"/>
      <c r="Q223" s="42" t="s">
        <v>3119</v>
      </c>
      <c r="R223" s="25"/>
      <c r="S223" s="35"/>
      <c r="T223" s="25"/>
      <c r="U223" s="25"/>
      <c r="V223" s="54"/>
      <c r="W223" s="2" t="s">
        <v>1458</v>
      </c>
      <c r="X223" s="25" t="s">
        <v>1803</v>
      </c>
      <c r="Y223" s="25" t="s">
        <v>1803</v>
      </c>
      <c r="Z223" s="19"/>
      <c r="AA223" s="25"/>
      <c r="AB223" s="25"/>
    </row>
    <row r="224" spans="1:31" s="10" customFormat="1" ht="15" customHeight="1">
      <c r="A224" s="25">
        <v>175</v>
      </c>
      <c r="B224" s="35" t="s">
        <v>3289</v>
      </c>
      <c r="C224" s="25"/>
      <c r="D224" s="35" t="s">
        <v>3087</v>
      </c>
      <c r="E224" s="35" t="s">
        <v>3393</v>
      </c>
      <c r="F224" s="35" t="s">
        <v>714</v>
      </c>
      <c r="G224" s="4" t="s">
        <v>732</v>
      </c>
      <c r="H224" s="4" t="s">
        <v>2554</v>
      </c>
      <c r="I224" s="50" t="s">
        <v>2017</v>
      </c>
      <c r="J224" s="42">
        <v>1912</v>
      </c>
      <c r="K224" s="29">
        <v>2010</v>
      </c>
      <c r="L224" s="25" t="s">
        <v>501</v>
      </c>
      <c r="M224" s="29"/>
      <c r="N224" s="25"/>
      <c r="O224" s="35"/>
      <c r="P224" s="25"/>
      <c r="Q224" s="42" t="s">
        <v>3119</v>
      </c>
      <c r="R224" s="25"/>
      <c r="S224" s="35"/>
      <c r="T224" s="25"/>
      <c r="U224" s="25"/>
      <c r="V224" s="54"/>
      <c r="W224" s="35" t="s">
        <v>1135</v>
      </c>
      <c r="X224" s="25" t="s">
        <v>1803</v>
      </c>
      <c r="Y224" s="25" t="s">
        <v>1803</v>
      </c>
      <c r="Z224" s="19"/>
      <c r="AA224" s="19"/>
      <c r="AB224" s="25"/>
    </row>
    <row r="225" spans="1:28" s="10" customFormat="1" ht="15" customHeight="1">
      <c r="A225" s="25"/>
      <c r="B225" s="35" t="s">
        <v>3289</v>
      </c>
      <c r="C225" s="25"/>
      <c r="D225" s="35" t="s">
        <v>3087</v>
      </c>
      <c r="E225" s="35" t="s">
        <v>3393</v>
      </c>
      <c r="F225" s="35" t="s">
        <v>714</v>
      </c>
      <c r="G225" s="4" t="s">
        <v>1461</v>
      </c>
      <c r="H225" s="4" t="s">
        <v>1701</v>
      </c>
      <c r="I225" s="62" t="s">
        <v>1462</v>
      </c>
      <c r="J225" s="42">
        <v>1905</v>
      </c>
      <c r="K225" s="29"/>
      <c r="L225" s="25"/>
      <c r="M225" s="29">
        <v>1993</v>
      </c>
      <c r="N225" s="25"/>
      <c r="O225" s="35"/>
      <c r="P225" s="25"/>
      <c r="Q225" s="58" t="s">
        <v>1485</v>
      </c>
      <c r="R225" s="25"/>
      <c r="S225" s="35"/>
      <c r="T225" s="25"/>
      <c r="U225" s="25"/>
      <c r="V225" s="54"/>
      <c r="W225" s="35" t="s">
        <v>1161</v>
      </c>
      <c r="X225" s="25"/>
      <c r="Y225" s="25"/>
      <c r="Z225" s="19"/>
      <c r="AA225" s="25"/>
      <c r="AB225" s="25"/>
    </row>
    <row r="226" spans="1:28" s="10" customFormat="1" ht="15" customHeight="1">
      <c r="A226" s="25">
        <v>132</v>
      </c>
      <c r="B226" s="35" t="s">
        <v>3289</v>
      </c>
      <c r="C226" s="25"/>
      <c r="D226" s="35" t="s">
        <v>3087</v>
      </c>
      <c r="E226" s="35" t="s">
        <v>2726</v>
      </c>
      <c r="F226" s="35" t="s">
        <v>1201</v>
      </c>
      <c r="G226" s="4" t="s">
        <v>1494</v>
      </c>
      <c r="H226" s="4" t="s">
        <v>2908</v>
      </c>
      <c r="I226" s="62" t="s">
        <v>1609</v>
      </c>
      <c r="J226" s="42">
        <v>1906</v>
      </c>
      <c r="K226" s="29">
        <v>2010</v>
      </c>
      <c r="L226" s="25">
        <v>6</v>
      </c>
      <c r="M226" s="29">
        <v>1979</v>
      </c>
      <c r="N226" s="25"/>
      <c r="O226" s="35" t="s">
        <v>288</v>
      </c>
      <c r="P226" s="25"/>
      <c r="Q226" s="42" t="s">
        <v>2848</v>
      </c>
      <c r="R226" s="25"/>
      <c r="S226" s="35"/>
      <c r="T226" s="25"/>
      <c r="U226" s="25"/>
      <c r="V226" s="54"/>
      <c r="W226" s="35" t="s">
        <v>2350</v>
      </c>
      <c r="X226" s="25" t="s">
        <v>2525</v>
      </c>
      <c r="Y226" s="25"/>
      <c r="Z226" s="19"/>
      <c r="AA226" s="19"/>
      <c r="AB226" s="25"/>
    </row>
    <row r="227" spans="1:28" s="10" customFormat="1" ht="15" customHeight="1">
      <c r="A227" s="25">
        <v>133</v>
      </c>
      <c r="B227" s="35" t="s">
        <v>3289</v>
      </c>
      <c r="C227" s="25"/>
      <c r="D227" s="35" t="s">
        <v>3087</v>
      </c>
      <c r="E227" s="35" t="s">
        <v>2726</v>
      </c>
      <c r="F227" s="35" t="s">
        <v>1201</v>
      </c>
      <c r="G227" s="4" t="s">
        <v>3246</v>
      </c>
      <c r="H227" s="4" t="s">
        <v>3016</v>
      </c>
      <c r="I227" s="62" t="s">
        <v>1610</v>
      </c>
      <c r="J227" s="42">
        <v>1914</v>
      </c>
      <c r="K227" s="29">
        <v>2009</v>
      </c>
      <c r="L227" s="25" t="s">
        <v>847</v>
      </c>
      <c r="M227" s="29">
        <v>1979</v>
      </c>
      <c r="N227" s="25"/>
      <c r="O227" s="35" t="s">
        <v>288</v>
      </c>
      <c r="P227" s="25"/>
      <c r="Q227" s="42" t="s">
        <v>3119</v>
      </c>
      <c r="R227" s="25"/>
      <c r="S227" s="35"/>
      <c r="T227" s="25"/>
      <c r="U227" s="25"/>
      <c r="V227" s="54" t="s">
        <v>2968</v>
      </c>
      <c r="W227" s="35" t="s">
        <v>2526</v>
      </c>
      <c r="X227" s="25"/>
      <c r="Y227" s="25"/>
      <c r="Z227" s="25"/>
      <c r="AA227" s="25"/>
      <c r="AB227" s="25"/>
    </row>
    <row r="228" spans="1:28" s="10" customFormat="1" ht="15" customHeight="1">
      <c r="A228" s="25">
        <v>134</v>
      </c>
      <c r="B228" s="35" t="s">
        <v>3289</v>
      </c>
      <c r="C228" s="25"/>
      <c r="D228" s="35" t="s">
        <v>3087</v>
      </c>
      <c r="E228" s="35" t="s">
        <v>2726</v>
      </c>
      <c r="F228" s="35" t="s">
        <v>1201</v>
      </c>
      <c r="G228" s="4" t="s">
        <v>1566</v>
      </c>
      <c r="H228" s="4" t="s">
        <v>1567</v>
      </c>
      <c r="I228" s="50" t="s">
        <v>2209</v>
      </c>
      <c r="J228" s="42">
        <v>1953</v>
      </c>
      <c r="K228" s="29">
        <v>2006</v>
      </c>
      <c r="L228" s="25" t="s">
        <v>1045</v>
      </c>
      <c r="M228" s="29">
        <v>1979</v>
      </c>
      <c r="N228" s="25"/>
      <c r="O228" s="35" t="s">
        <v>288</v>
      </c>
      <c r="P228" s="25"/>
      <c r="Q228" s="42" t="s">
        <v>3119</v>
      </c>
      <c r="R228" s="25"/>
      <c r="S228" s="35"/>
      <c r="T228" s="25"/>
      <c r="U228" s="25"/>
      <c r="V228" s="54"/>
      <c r="W228" s="35" t="s">
        <v>3175</v>
      </c>
      <c r="X228" s="25" t="s">
        <v>2499</v>
      </c>
      <c r="Y228" s="25"/>
      <c r="Z228" s="25"/>
      <c r="AA228" s="25"/>
      <c r="AB228" s="25"/>
    </row>
    <row r="229" spans="1:28" s="10" customFormat="1" ht="15" customHeight="1">
      <c r="A229" s="25">
        <v>133.1</v>
      </c>
      <c r="B229" s="35" t="s">
        <v>3289</v>
      </c>
      <c r="C229" s="25"/>
      <c r="D229" s="35" t="s">
        <v>3087</v>
      </c>
      <c r="E229" s="35" t="s">
        <v>2726</v>
      </c>
      <c r="F229" s="35" t="s">
        <v>1201</v>
      </c>
      <c r="G229" s="4" t="s">
        <v>2514</v>
      </c>
      <c r="H229" s="4" t="s">
        <v>2515</v>
      </c>
      <c r="I229" s="50" t="s">
        <v>2042</v>
      </c>
      <c r="J229" s="42">
        <v>1843</v>
      </c>
      <c r="K229" s="29"/>
      <c r="L229" s="25"/>
      <c r="M229" s="29">
        <v>1991</v>
      </c>
      <c r="N229" s="25"/>
      <c r="O229" s="35" t="s">
        <v>288</v>
      </c>
      <c r="P229" s="25"/>
      <c r="Q229" s="42" t="s">
        <v>2848</v>
      </c>
      <c r="R229" s="25"/>
      <c r="S229" s="35"/>
      <c r="T229" s="25"/>
      <c r="U229" s="25"/>
      <c r="V229" s="54"/>
      <c r="W229" s="35" t="s">
        <v>757</v>
      </c>
      <c r="X229" s="25"/>
      <c r="Y229" s="25"/>
      <c r="Z229" s="19"/>
      <c r="AA229" s="3"/>
      <c r="AB229" s="25"/>
    </row>
    <row r="230" spans="1:28" s="10" customFormat="1" ht="15" customHeight="1">
      <c r="A230" s="25">
        <v>135</v>
      </c>
      <c r="B230" s="35" t="s">
        <v>3289</v>
      </c>
      <c r="C230" s="25"/>
      <c r="D230" s="35" t="s">
        <v>3087</v>
      </c>
      <c r="E230" s="35" t="s">
        <v>2726</v>
      </c>
      <c r="F230" s="35" t="s">
        <v>441</v>
      </c>
      <c r="G230" s="4" t="s">
        <v>3066</v>
      </c>
      <c r="H230" s="4" t="s">
        <v>2965</v>
      </c>
      <c r="I230" s="50" t="s">
        <v>2327</v>
      </c>
      <c r="J230" s="42">
        <v>1957</v>
      </c>
      <c r="K230" s="29" t="s">
        <v>1803</v>
      </c>
      <c r="L230" s="25"/>
      <c r="M230" s="29">
        <v>1985</v>
      </c>
      <c r="N230" s="25"/>
      <c r="O230" s="35" t="s">
        <v>288</v>
      </c>
      <c r="P230" s="25"/>
      <c r="Q230" s="42" t="s">
        <v>3119</v>
      </c>
      <c r="R230" s="25"/>
      <c r="S230" s="35"/>
      <c r="T230" s="25"/>
      <c r="U230" s="25"/>
      <c r="V230" s="54" t="s">
        <v>2328</v>
      </c>
      <c r="W230" s="35" t="s">
        <v>2296</v>
      </c>
      <c r="X230" s="25"/>
      <c r="Y230" s="25"/>
      <c r="Z230" s="25"/>
      <c r="AA230" s="25"/>
      <c r="AB230" s="25"/>
    </row>
    <row r="231" spans="1:28" s="10" customFormat="1" ht="15" customHeight="1">
      <c r="A231" s="25">
        <v>136</v>
      </c>
      <c r="B231" s="35" t="s">
        <v>3289</v>
      </c>
      <c r="C231" s="25"/>
      <c r="D231" s="35" t="s">
        <v>3087</v>
      </c>
      <c r="E231" s="35" t="s">
        <v>2726</v>
      </c>
      <c r="F231" s="35" t="s">
        <v>441</v>
      </c>
      <c r="G231" s="4" t="s">
        <v>3065</v>
      </c>
      <c r="H231" s="4" t="s">
        <v>2984</v>
      </c>
      <c r="I231" s="62" t="s">
        <v>1611</v>
      </c>
      <c r="J231" s="42">
        <v>1776</v>
      </c>
      <c r="K231" s="29">
        <v>2006</v>
      </c>
      <c r="L231" s="25"/>
      <c r="M231" s="29">
        <v>1985</v>
      </c>
      <c r="N231" s="25"/>
      <c r="O231" s="35" t="s">
        <v>288</v>
      </c>
      <c r="P231" s="25"/>
      <c r="Q231" s="42" t="s">
        <v>2848</v>
      </c>
      <c r="R231" s="25"/>
      <c r="S231" s="35"/>
      <c r="T231" s="25"/>
      <c r="U231" s="25"/>
      <c r="V231" s="54" t="s">
        <v>3166</v>
      </c>
      <c r="W231" s="35" t="s">
        <v>2825</v>
      </c>
      <c r="X231" s="25"/>
      <c r="Y231" s="25"/>
      <c r="Z231" s="19"/>
      <c r="AA231" s="19"/>
      <c r="AB231" s="25"/>
    </row>
    <row r="232" spans="1:28" s="10" customFormat="1" ht="15" customHeight="1">
      <c r="A232" s="25">
        <v>139</v>
      </c>
      <c r="B232" s="35" t="s">
        <v>3289</v>
      </c>
      <c r="C232" s="25"/>
      <c r="D232" s="35" t="s">
        <v>3087</v>
      </c>
      <c r="E232" s="35" t="s">
        <v>2726</v>
      </c>
      <c r="F232" s="35" t="s">
        <v>914</v>
      </c>
      <c r="G232" s="4" t="s">
        <v>1123</v>
      </c>
      <c r="H232" s="4" t="s">
        <v>322</v>
      </c>
      <c r="I232" s="50" t="s">
        <v>1709</v>
      </c>
      <c r="J232" s="42">
        <v>1961</v>
      </c>
      <c r="K232" s="29">
        <v>2006</v>
      </c>
      <c r="L232" s="25"/>
      <c r="M232" s="29">
        <v>1977</v>
      </c>
      <c r="N232" s="25"/>
      <c r="O232" s="35" t="s">
        <v>288</v>
      </c>
      <c r="P232" s="25"/>
      <c r="Q232" s="42" t="s">
        <v>2848</v>
      </c>
      <c r="R232" s="25"/>
      <c r="S232" s="35"/>
      <c r="T232" s="25"/>
      <c r="U232" s="25"/>
      <c r="V232" s="54"/>
      <c r="W232" s="35" t="s">
        <v>2294</v>
      </c>
      <c r="X232" s="25"/>
      <c r="Y232" s="25"/>
      <c r="Z232" s="19"/>
      <c r="AA232" s="19"/>
      <c r="AB232" s="25"/>
    </row>
    <row r="233" spans="1:28" s="10" customFormat="1" ht="15" customHeight="1">
      <c r="A233" s="25">
        <v>90</v>
      </c>
      <c r="B233" s="35" t="s">
        <v>3289</v>
      </c>
      <c r="C233" s="25"/>
      <c r="D233" s="35" t="s">
        <v>3087</v>
      </c>
      <c r="E233" s="35" t="s">
        <v>978</v>
      </c>
      <c r="F233" s="35" t="s">
        <v>986</v>
      </c>
      <c r="G233" s="4" t="s">
        <v>1730</v>
      </c>
      <c r="H233" s="4" t="s">
        <v>2075</v>
      </c>
      <c r="I233" s="83" t="s">
        <v>1403</v>
      </c>
      <c r="J233" s="42">
        <v>1968</v>
      </c>
      <c r="K233" s="28">
        <v>2006</v>
      </c>
      <c r="L233" s="27"/>
      <c r="M233" s="28"/>
      <c r="N233" s="27"/>
      <c r="O233" s="35"/>
      <c r="P233" s="27"/>
      <c r="Q233" s="42" t="s">
        <v>3119</v>
      </c>
      <c r="R233" s="27"/>
      <c r="S233" s="35"/>
      <c r="T233" s="27"/>
      <c r="U233" s="27"/>
      <c r="V233" s="54" t="s">
        <v>465</v>
      </c>
      <c r="W233" s="35" t="s">
        <v>2144</v>
      </c>
      <c r="X233" s="27"/>
      <c r="Y233" s="27"/>
      <c r="Z233" s="19"/>
      <c r="AA233" s="19"/>
      <c r="AB233" s="25"/>
    </row>
    <row r="234" spans="1:28" s="10" customFormat="1" ht="15" customHeight="1">
      <c r="A234" s="25">
        <v>117</v>
      </c>
      <c r="B234" s="35" t="s">
        <v>3289</v>
      </c>
      <c r="C234" s="25"/>
      <c r="D234" s="35" t="s">
        <v>3087</v>
      </c>
      <c r="E234" s="35" t="s">
        <v>2929</v>
      </c>
      <c r="F234" s="35" t="s">
        <v>3319</v>
      </c>
      <c r="G234" s="4" t="s">
        <v>3071</v>
      </c>
      <c r="H234" s="4" t="s">
        <v>3072</v>
      </c>
      <c r="I234" s="50" t="s">
        <v>377</v>
      </c>
      <c r="J234" s="42">
        <v>1978</v>
      </c>
      <c r="K234" s="29">
        <v>2006</v>
      </c>
      <c r="L234" s="25"/>
      <c r="M234" s="29"/>
      <c r="N234" s="25"/>
      <c r="O234" s="35"/>
      <c r="P234" s="25"/>
      <c r="Q234" s="42" t="s">
        <v>3119</v>
      </c>
      <c r="R234" s="25"/>
      <c r="S234" s="35"/>
      <c r="T234" s="25"/>
      <c r="U234" s="25"/>
      <c r="V234" s="54" t="s">
        <v>2915</v>
      </c>
      <c r="W234" s="35" t="s">
        <v>2144</v>
      </c>
      <c r="X234" s="25"/>
      <c r="Y234" s="25"/>
      <c r="Z234" s="19"/>
      <c r="AA234" s="19"/>
      <c r="AB234" s="25"/>
    </row>
    <row r="235" spans="1:28" s="10" customFormat="1" ht="15" customHeight="1">
      <c r="A235" s="25">
        <v>118</v>
      </c>
      <c r="B235" s="35" t="s">
        <v>3289</v>
      </c>
      <c r="C235" s="25"/>
      <c r="D235" s="35" t="s">
        <v>3087</v>
      </c>
      <c r="E235" s="35" t="s">
        <v>2929</v>
      </c>
      <c r="F235" s="35" t="s">
        <v>3319</v>
      </c>
      <c r="G235" s="4" t="s">
        <v>3071</v>
      </c>
      <c r="H235" s="4" t="s">
        <v>571</v>
      </c>
      <c r="I235" s="50" t="s">
        <v>3376</v>
      </c>
      <c r="J235" s="42">
        <v>1944</v>
      </c>
      <c r="K235" s="29"/>
      <c r="L235" s="25"/>
      <c r="M235" s="29">
        <v>1973</v>
      </c>
      <c r="N235" s="25"/>
      <c r="O235" s="35" t="s">
        <v>288</v>
      </c>
      <c r="P235" s="25"/>
      <c r="Q235" s="42" t="s">
        <v>3119</v>
      </c>
      <c r="R235" s="25"/>
      <c r="S235" s="35"/>
      <c r="T235" s="25"/>
      <c r="U235" s="25"/>
      <c r="V235" s="54"/>
      <c r="W235" s="35" t="s">
        <v>757</v>
      </c>
      <c r="X235" s="25"/>
      <c r="Y235" s="25"/>
      <c r="Z235" s="25"/>
      <c r="AA235" s="19"/>
      <c r="AB235" s="25"/>
    </row>
    <row r="236" spans="1:28" s="10" customFormat="1" ht="15" customHeight="1">
      <c r="A236" s="25">
        <v>119</v>
      </c>
      <c r="B236" s="35" t="s">
        <v>3289</v>
      </c>
      <c r="C236" s="25"/>
      <c r="D236" s="35" t="s">
        <v>3087</v>
      </c>
      <c r="E236" s="35" t="s">
        <v>2929</v>
      </c>
      <c r="F236" s="35" t="s">
        <v>3319</v>
      </c>
      <c r="G236" s="4" t="s">
        <v>3071</v>
      </c>
      <c r="H236" s="4" t="s">
        <v>1495</v>
      </c>
      <c r="I236" s="50" t="s">
        <v>2245</v>
      </c>
      <c r="J236" s="42">
        <v>1961</v>
      </c>
      <c r="K236" s="29">
        <v>2006</v>
      </c>
      <c r="L236" s="25"/>
      <c r="M236" s="29" t="s">
        <v>1803</v>
      </c>
      <c r="N236" s="25"/>
      <c r="O236" s="35" t="s">
        <v>288</v>
      </c>
      <c r="P236" s="25"/>
      <c r="Q236" s="42" t="s">
        <v>3119</v>
      </c>
      <c r="R236" s="25"/>
      <c r="S236" s="35"/>
      <c r="T236" s="25"/>
      <c r="U236" s="25"/>
      <c r="V236" s="54"/>
      <c r="W236" s="35" t="s">
        <v>771</v>
      </c>
      <c r="X236" s="25"/>
      <c r="Y236" s="25"/>
      <c r="Z236" s="25"/>
      <c r="AA236" s="25"/>
      <c r="AB236" s="25"/>
    </row>
    <row r="237" spans="1:28" s="10" customFormat="1" ht="15" customHeight="1">
      <c r="A237" s="33">
        <v>177</v>
      </c>
      <c r="B237" s="33" t="s">
        <v>3289</v>
      </c>
      <c r="C237" s="33"/>
      <c r="D237" s="33" t="s">
        <v>3087</v>
      </c>
      <c r="E237" s="33" t="s">
        <v>2929</v>
      </c>
      <c r="F237" s="33" t="s">
        <v>352</v>
      </c>
      <c r="G237" s="4" t="s">
        <v>3038</v>
      </c>
      <c r="H237" s="4" t="s">
        <v>3382</v>
      </c>
      <c r="I237" s="76" t="s">
        <v>2206</v>
      </c>
      <c r="J237" s="49">
        <v>1866</v>
      </c>
      <c r="K237" s="29">
        <v>2010</v>
      </c>
      <c r="L237" s="25" t="s">
        <v>135</v>
      </c>
      <c r="M237" s="29"/>
      <c r="N237" s="25"/>
      <c r="O237" s="25"/>
      <c r="P237" s="25"/>
      <c r="Q237" s="49" t="s">
        <v>2924</v>
      </c>
      <c r="R237" s="25"/>
      <c r="S237" s="25"/>
      <c r="T237" s="25"/>
      <c r="U237" s="25"/>
      <c r="V237" s="77" t="s">
        <v>3384</v>
      </c>
      <c r="W237" s="25" t="s">
        <v>1135</v>
      </c>
      <c r="X237" s="25" t="s">
        <v>1803</v>
      </c>
      <c r="Y237" s="25" t="s">
        <v>1803</v>
      </c>
      <c r="Z237" s="14"/>
      <c r="AA237" s="25"/>
      <c r="AB237" s="25"/>
    </row>
    <row r="238" spans="1:28" s="10" customFormat="1" ht="15" customHeight="1">
      <c r="A238" s="25">
        <v>178</v>
      </c>
      <c r="B238" s="35" t="s">
        <v>3289</v>
      </c>
      <c r="C238" s="25"/>
      <c r="D238" s="35" t="s">
        <v>3087</v>
      </c>
      <c r="E238" s="35" t="s">
        <v>2929</v>
      </c>
      <c r="F238" s="35" t="s">
        <v>352</v>
      </c>
      <c r="G238" s="4" t="s">
        <v>3038</v>
      </c>
      <c r="H238" s="4" t="s">
        <v>856</v>
      </c>
      <c r="I238" s="50" t="s">
        <v>2247</v>
      </c>
      <c r="J238" s="42">
        <v>1940</v>
      </c>
      <c r="K238" s="29">
        <v>2006</v>
      </c>
      <c r="L238" s="25"/>
      <c r="M238" s="29">
        <v>1979</v>
      </c>
      <c r="N238" s="25"/>
      <c r="O238" s="35" t="s">
        <v>288</v>
      </c>
      <c r="P238" s="25"/>
      <c r="Q238" s="42" t="s">
        <v>3119</v>
      </c>
      <c r="R238" s="25"/>
      <c r="S238" s="35"/>
      <c r="T238" s="25"/>
      <c r="U238" s="25"/>
      <c r="V238" s="54" t="s">
        <v>2369</v>
      </c>
      <c r="W238" s="35" t="s">
        <v>2376</v>
      </c>
      <c r="X238" s="25" t="s">
        <v>1803</v>
      </c>
      <c r="Y238" s="25"/>
      <c r="Z238" s="25"/>
      <c r="AA238" s="25"/>
      <c r="AB238" s="25"/>
    </row>
    <row r="239" spans="1:28" s="10" customFormat="1" ht="15" customHeight="1">
      <c r="A239" s="25">
        <v>179</v>
      </c>
      <c r="B239" s="35" t="s">
        <v>3289</v>
      </c>
      <c r="C239" s="25"/>
      <c r="D239" s="35" t="s">
        <v>3087</v>
      </c>
      <c r="E239" s="35" t="s">
        <v>2929</v>
      </c>
      <c r="F239" s="35" t="s">
        <v>352</v>
      </c>
      <c r="G239" s="4" t="s">
        <v>911</v>
      </c>
      <c r="H239" s="4" t="s">
        <v>912</v>
      </c>
      <c r="I239" s="62" t="s">
        <v>1882</v>
      </c>
      <c r="J239" s="42">
        <v>1879</v>
      </c>
      <c r="K239" s="29">
        <v>2010</v>
      </c>
      <c r="L239" s="25">
        <v>22</v>
      </c>
      <c r="M239" s="29"/>
      <c r="N239" s="25"/>
      <c r="O239" s="35"/>
      <c r="P239" s="25"/>
      <c r="Q239" s="42" t="s">
        <v>2924</v>
      </c>
      <c r="R239" s="25"/>
      <c r="S239" s="35" t="s">
        <v>3213</v>
      </c>
      <c r="T239" s="25"/>
      <c r="U239" s="25"/>
      <c r="V239" s="54"/>
      <c r="W239" s="35" t="s">
        <v>1135</v>
      </c>
      <c r="X239" s="25" t="s">
        <v>1803</v>
      </c>
      <c r="Y239" s="25" t="s">
        <v>1803</v>
      </c>
      <c r="Z239" s="25"/>
      <c r="AA239" s="25"/>
      <c r="AB239" s="25"/>
    </row>
    <row r="240" spans="1:28" s="10" customFormat="1" ht="15" customHeight="1">
      <c r="A240" s="25">
        <v>180</v>
      </c>
      <c r="B240" s="35" t="s">
        <v>3289</v>
      </c>
      <c r="C240" s="25"/>
      <c r="D240" s="35" t="s">
        <v>3087</v>
      </c>
      <c r="E240" s="35" t="s">
        <v>2929</v>
      </c>
      <c r="F240" s="35" t="s">
        <v>352</v>
      </c>
      <c r="G240" s="4" t="s">
        <v>3228</v>
      </c>
      <c r="H240" s="4" t="s">
        <v>136</v>
      </c>
      <c r="I240" s="62" t="s">
        <v>1796</v>
      </c>
      <c r="J240" s="42">
        <v>1936</v>
      </c>
      <c r="K240" s="29">
        <v>2010</v>
      </c>
      <c r="L240" s="25"/>
      <c r="M240" s="29"/>
      <c r="N240" s="25"/>
      <c r="O240" s="35"/>
      <c r="P240" s="25"/>
      <c r="Q240" s="42" t="s">
        <v>3119</v>
      </c>
      <c r="R240" s="25"/>
      <c r="S240" s="35"/>
      <c r="T240" s="25"/>
      <c r="U240" s="25"/>
      <c r="V240" s="54"/>
      <c r="W240" s="35" t="s">
        <v>1135</v>
      </c>
      <c r="X240" s="25" t="s">
        <v>1803</v>
      </c>
      <c r="Y240" s="25" t="s">
        <v>2528</v>
      </c>
      <c r="Z240" s="19"/>
      <c r="AA240" s="19"/>
      <c r="AB240" s="25"/>
    </row>
    <row r="241" spans="1:28" s="10" customFormat="1" ht="15" customHeight="1">
      <c r="A241" s="25">
        <v>181</v>
      </c>
      <c r="B241" s="35" t="s">
        <v>3289</v>
      </c>
      <c r="C241" s="25"/>
      <c r="D241" s="35" t="s">
        <v>3087</v>
      </c>
      <c r="E241" s="35" t="s">
        <v>2929</v>
      </c>
      <c r="F241" s="35" t="s">
        <v>352</v>
      </c>
      <c r="G241" s="4" t="s">
        <v>3228</v>
      </c>
      <c r="H241" s="4" t="s">
        <v>3229</v>
      </c>
      <c r="I241" s="62" t="s">
        <v>1883</v>
      </c>
      <c r="J241" s="42">
        <v>1927</v>
      </c>
      <c r="K241" s="29">
        <v>2006</v>
      </c>
      <c r="L241" s="25"/>
      <c r="M241" s="29"/>
      <c r="N241" s="25"/>
      <c r="O241" s="35"/>
      <c r="P241" s="25"/>
      <c r="Q241" s="42" t="s">
        <v>3119</v>
      </c>
      <c r="R241" s="25"/>
      <c r="S241" s="35"/>
      <c r="T241" s="25"/>
      <c r="U241" s="25"/>
      <c r="V241" s="54"/>
      <c r="W241" s="35" t="s">
        <v>2530</v>
      </c>
      <c r="X241" s="25" t="s">
        <v>1803</v>
      </c>
      <c r="Y241" s="25"/>
      <c r="Z241" s="19"/>
      <c r="AA241" s="19"/>
      <c r="AB241" s="25"/>
    </row>
    <row r="242" spans="1:28" s="10" customFormat="1" ht="15" customHeight="1">
      <c r="A242" s="25">
        <v>182</v>
      </c>
      <c r="B242" s="35" t="s">
        <v>3289</v>
      </c>
      <c r="C242" s="25"/>
      <c r="D242" s="35" t="s">
        <v>3087</v>
      </c>
      <c r="E242" s="35" t="s">
        <v>2929</v>
      </c>
      <c r="F242" s="35" t="s">
        <v>352</v>
      </c>
      <c r="G242" s="4" t="s">
        <v>3228</v>
      </c>
      <c r="H242" s="4" t="s">
        <v>353</v>
      </c>
      <c r="I242" s="62" t="s">
        <v>1707</v>
      </c>
      <c r="J242" s="42">
        <v>1833</v>
      </c>
      <c r="K242" s="29">
        <v>2010</v>
      </c>
      <c r="L242" s="25"/>
      <c r="M242" s="29"/>
      <c r="N242" s="25"/>
      <c r="O242" s="35"/>
      <c r="P242" s="25"/>
      <c r="Q242" s="42" t="s">
        <v>2924</v>
      </c>
      <c r="R242" s="25"/>
      <c r="S242" s="35" t="s">
        <v>3211</v>
      </c>
      <c r="T242" s="25"/>
      <c r="U242" s="25"/>
      <c r="V242" s="54"/>
      <c r="W242" s="35" t="s">
        <v>2531</v>
      </c>
      <c r="X242" s="25" t="s">
        <v>1803</v>
      </c>
      <c r="Y242" s="25" t="s">
        <v>2378</v>
      </c>
      <c r="Z242" s="25"/>
      <c r="AA242" s="25"/>
      <c r="AB242" s="25"/>
    </row>
    <row r="243" spans="1:28" s="10" customFormat="1" ht="15" customHeight="1">
      <c r="A243" s="25">
        <v>183</v>
      </c>
      <c r="B243" s="35" t="s">
        <v>3289</v>
      </c>
      <c r="C243" s="25"/>
      <c r="D243" s="35" t="s">
        <v>3087</v>
      </c>
      <c r="E243" s="35" t="s">
        <v>2929</v>
      </c>
      <c r="F243" s="35" t="s">
        <v>352</v>
      </c>
      <c r="G243" s="4" t="s">
        <v>3228</v>
      </c>
      <c r="H243" s="4" t="s">
        <v>3357</v>
      </c>
      <c r="I243" s="62" t="s">
        <v>1425</v>
      </c>
      <c r="J243" s="42">
        <v>1861</v>
      </c>
      <c r="K243" s="29">
        <v>2006</v>
      </c>
      <c r="L243" s="25"/>
      <c r="M243" s="29"/>
      <c r="N243" s="25"/>
      <c r="O243" s="35" t="s">
        <v>288</v>
      </c>
      <c r="P243" s="25"/>
      <c r="Q243" s="42" t="s">
        <v>2924</v>
      </c>
      <c r="R243" s="25"/>
      <c r="S243" s="35" t="s">
        <v>3211</v>
      </c>
      <c r="T243" s="25"/>
      <c r="U243" s="25"/>
      <c r="V243" s="54"/>
      <c r="W243" s="35" t="s">
        <v>2379</v>
      </c>
      <c r="X243" s="25" t="s">
        <v>1803</v>
      </c>
      <c r="Y243" s="25"/>
      <c r="Z243" s="25"/>
      <c r="AA243" s="25"/>
      <c r="AB243" s="25"/>
    </row>
    <row r="244" spans="1:28" s="10" customFormat="1" ht="15" customHeight="1">
      <c r="A244" s="25">
        <v>184</v>
      </c>
      <c r="B244" s="35" t="s">
        <v>3289</v>
      </c>
      <c r="C244" s="25"/>
      <c r="D244" s="35" t="s">
        <v>3087</v>
      </c>
      <c r="E244" s="35" t="s">
        <v>2929</v>
      </c>
      <c r="F244" s="35" t="s">
        <v>352</v>
      </c>
      <c r="G244" s="4" t="s">
        <v>3170</v>
      </c>
      <c r="H244" s="4" t="s">
        <v>3171</v>
      </c>
      <c r="I244" s="50" t="s">
        <v>2019</v>
      </c>
      <c r="J244" s="42">
        <v>1802</v>
      </c>
      <c r="K244" s="29">
        <v>2006</v>
      </c>
      <c r="L244" s="25" t="s">
        <v>3090</v>
      </c>
      <c r="M244" s="29">
        <v>1974</v>
      </c>
      <c r="N244" s="25"/>
      <c r="O244" s="35" t="s">
        <v>288</v>
      </c>
      <c r="P244" s="25"/>
      <c r="Q244" s="42" t="s">
        <v>2924</v>
      </c>
      <c r="R244" s="25" t="s">
        <v>2640</v>
      </c>
      <c r="S244" s="35"/>
      <c r="T244" s="25"/>
      <c r="U244" s="25"/>
      <c r="V244" s="54"/>
      <c r="W244" s="35" t="s">
        <v>1565</v>
      </c>
      <c r="X244" s="25" t="s">
        <v>1803</v>
      </c>
      <c r="Y244" s="25" t="s">
        <v>1803</v>
      </c>
      <c r="Z244" s="25"/>
      <c r="AA244" s="25"/>
      <c r="AB244" s="25"/>
    </row>
    <row r="245" spans="1:28" s="10" customFormat="1" ht="15" customHeight="1">
      <c r="A245" s="25">
        <v>186</v>
      </c>
      <c r="B245" s="35" t="s">
        <v>3289</v>
      </c>
      <c r="C245" s="25"/>
      <c r="D245" s="35" t="s">
        <v>3087</v>
      </c>
      <c r="E245" s="35" t="s">
        <v>2929</v>
      </c>
      <c r="F245" s="35" t="s">
        <v>352</v>
      </c>
      <c r="G245" s="4" t="s">
        <v>3170</v>
      </c>
      <c r="H245" s="4" t="s">
        <v>621</v>
      </c>
      <c r="I245" s="50" t="s">
        <v>2223</v>
      </c>
      <c r="J245" s="42">
        <v>1934</v>
      </c>
      <c r="K245" s="29">
        <v>2010</v>
      </c>
      <c r="L245" s="25"/>
      <c r="M245" s="29"/>
      <c r="N245" s="25"/>
      <c r="O245" s="35"/>
      <c r="P245" s="25"/>
      <c r="Q245" s="42" t="s">
        <v>2924</v>
      </c>
      <c r="R245" s="25"/>
      <c r="S245" s="35" t="s">
        <v>3213</v>
      </c>
      <c r="T245" s="25"/>
      <c r="U245" s="25"/>
      <c r="V245" s="54"/>
      <c r="W245" s="35" t="s">
        <v>2380</v>
      </c>
      <c r="X245" s="25" t="s">
        <v>1803</v>
      </c>
      <c r="Y245" s="25" t="s">
        <v>2378</v>
      </c>
      <c r="Z245" s="25"/>
      <c r="AA245" s="25"/>
      <c r="AB245" s="25"/>
    </row>
    <row r="246" spans="1:28" s="10" customFormat="1" ht="15" customHeight="1">
      <c r="A246" s="25">
        <v>187</v>
      </c>
      <c r="B246" s="35" t="s">
        <v>3289</v>
      </c>
      <c r="C246" s="25"/>
      <c r="D246" s="35" t="s">
        <v>3087</v>
      </c>
      <c r="E246" s="35" t="s">
        <v>2929</v>
      </c>
      <c r="F246" s="35" t="s">
        <v>352</v>
      </c>
      <c r="G246" s="4" t="s">
        <v>3170</v>
      </c>
      <c r="H246" s="4" t="s">
        <v>354</v>
      </c>
      <c r="I246" s="50" t="s">
        <v>2224</v>
      </c>
      <c r="J246" s="42">
        <v>1999</v>
      </c>
      <c r="K246" s="29">
        <v>2010</v>
      </c>
      <c r="L246" s="25"/>
      <c r="M246" s="29">
        <v>2010</v>
      </c>
      <c r="N246" s="25"/>
      <c r="O246" s="35"/>
      <c r="P246" s="25"/>
      <c r="Q246" s="42" t="s">
        <v>2924</v>
      </c>
      <c r="R246" s="25"/>
      <c r="S246" s="35" t="s">
        <v>3211</v>
      </c>
      <c r="T246" s="25"/>
      <c r="U246" s="25"/>
      <c r="V246" s="54"/>
      <c r="W246" s="35" t="s">
        <v>2531</v>
      </c>
      <c r="X246" s="25" t="s">
        <v>1803</v>
      </c>
      <c r="Y246" s="25" t="s">
        <v>2378</v>
      </c>
      <c r="Z246" s="25"/>
      <c r="AA246" s="25"/>
      <c r="AB246" s="25"/>
    </row>
    <row r="247" spans="1:28" s="65" customFormat="1" ht="15" customHeight="1">
      <c r="A247" s="25">
        <v>185</v>
      </c>
      <c r="B247" s="35" t="s">
        <v>3289</v>
      </c>
      <c r="C247" s="25"/>
      <c r="D247" s="35" t="s">
        <v>3087</v>
      </c>
      <c r="E247" s="35" t="s">
        <v>2929</v>
      </c>
      <c r="F247" s="35" t="s">
        <v>352</v>
      </c>
      <c r="G247" s="4" t="s">
        <v>3170</v>
      </c>
      <c r="H247" s="4" t="s">
        <v>2815</v>
      </c>
      <c r="I247" s="50" t="s">
        <v>2222</v>
      </c>
      <c r="J247" s="42">
        <v>1953</v>
      </c>
      <c r="K247" s="29"/>
      <c r="L247" s="25"/>
      <c r="M247" s="29">
        <v>1979</v>
      </c>
      <c r="N247" s="25"/>
      <c r="O247" s="35" t="s">
        <v>288</v>
      </c>
      <c r="P247" s="25"/>
      <c r="Q247" s="42" t="s">
        <v>3119</v>
      </c>
      <c r="R247" s="25" t="s">
        <v>3343</v>
      </c>
      <c r="S247" s="35"/>
      <c r="T247" s="25"/>
      <c r="U247" s="25"/>
      <c r="V247" s="54"/>
      <c r="W247" s="35" t="s">
        <v>2823</v>
      </c>
      <c r="X247" s="25"/>
      <c r="Y247" s="25"/>
      <c r="Z247" s="25"/>
      <c r="AA247" s="25"/>
    </row>
    <row r="248" spans="1:28" s="10" customFormat="1" ht="15" customHeight="1">
      <c r="A248" s="25">
        <v>190</v>
      </c>
      <c r="B248" s="35" t="s">
        <v>3289</v>
      </c>
      <c r="C248" s="25"/>
      <c r="D248" s="35" t="s">
        <v>3087</v>
      </c>
      <c r="E248" s="35" t="s">
        <v>2929</v>
      </c>
      <c r="F248" s="35" t="s">
        <v>352</v>
      </c>
      <c r="G248" s="4" t="s">
        <v>2816</v>
      </c>
      <c r="H248" s="4" t="s">
        <v>161</v>
      </c>
      <c r="I248" s="50" t="s">
        <v>2225</v>
      </c>
      <c r="J248" s="42">
        <v>1985</v>
      </c>
      <c r="K248" s="29">
        <v>2006</v>
      </c>
      <c r="L248" s="25" t="s">
        <v>3090</v>
      </c>
      <c r="M248" s="29"/>
      <c r="N248" s="25"/>
      <c r="O248" s="35" t="s">
        <v>288</v>
      </c>
      <c r="P248" s="25"/>
      <c r="Q248" s="42" t="s">
        <v>3119</v>
      </c>
      <c r="R248" s="25"/>
      <c r="S248" s="35"/>
      <c r="T248" s="25"/>
      <c r="U248" s="25"/>
      <c r="V248" s="54" t="s">
        <v>2939</v>
      </c>
      <c r="W248" s="35" t="s">
        <v>2940</v>
      </c>
      <c r="X248" s="25" t="s">
        <v>1803</v>
      </c>
      <c r="Y248" s="25"/>
      <c r="Z248" s="19"/>
      <c r="AA248" s="19"/>
      <c r="AB248" s="25"/>
    </row>
    <row r="249" spans="1:28" s="14" customFormat="1" ht="15" customHeight="1">
      <c r="A249" s="25">
        <v>188</v>
      </c>
      <c r="B249" s="35" t="s">
        <v>3289</v>
      </c>
      <c r="C249" s="25"/>
      <c r="D249" s="35" t="s">
        <v>3087</v>
      </c>
      <c r="E249" s="35" t="s">
        <v>2929</v>
      </c>
      <c r="F249" s="35" t="s">
        <v>352</v>
      </c>
      <c r="G249" s="4" t="s">
        <v>2816</v>
      </c>
      <c r="H249" s="4" t="s">
        <v>2817</v>
      </c>
      <c r="I249" s="50" t="s">
        <v>3202</v>
      </c>
      <c r="J249" s="42">
        <v>1927</v>
      </c>
      <c r="K249" s="29">
        <v>2006</v>
      </c>
      <c r="L249" s="25"/>
      <c r="M249" s="29"/>
      <c r="N249" s="25"/>
      <c r="O249" s="35" t="s">
        <v>288</v>
      </c>
      <c r="P249" s="25"/>
      <c r="Q249" s="42" t="s">
        <v>2848</v>
      </c>
      <c r="R249" s="25"/>
      <c r="S249" s="35"/>
      <c r="T249" s="25"/>
      <c r="U249" s="25"/>
      <c r="V249" s="54" t="s">
        <v>2938</v>
      </c>
      <c r="W249" s="35" t="s">
        <v>2144</v>
      </c>
      <c r="X249" s="25"/>
      <c r="Y249" s="25"/>
      <c r="Z249" s="27"/>
      <c r="AA249" s="19"/>
      <c r="AB249" s="25"/>
    </row>
    <row r="250" spans="1:28" s="10" customFormat="1" ht="15" customHeight="1">
      <c r="A250" s="25">
        <v>189</v>
      </c>
      <c r="B250" s="35" t="s">
        <v>3289</v>
      </c>
      <c r="C250" s="25"/>
      <c r="D250" s="35" t="s">
        <v>3087</v>
      </c>
      <c r="E250" s="35" t="s">
        <v>2929</v>
      </c>
      <c r="F250" s="35" t="s">
        <v>352</v>
      </c>
      <c r="G250" s="4" t="s">
        <v>2816</v>
      </c>
      <c r="H250" s="4" t="s">
        <v>2880</v>
      </c>
      <c r="I250" s="50" t="s">
        <v>3272</v>
      </c>
      <c r="J250" s="42">
        <v>1867</v>
      </c>
      <c r="K250" s="29">
        <v>2006</v>
      </c>
      <c r="L250" s="25"/>
      <c r="M250" s="29"/>
      <c r="N250" s="25"/>
      <c r="O250" s="35" t="s">
        <v>288</v>
      </c>
      <c r="P250" s="25"/>
      <c r="Q250" s="58" t="s">
        <v>12</v>
      </c>
      <c r="R250" s="25"/>
      <c r="S250" s="35"/>
      <c r="T250" s="25"/>
      <c r="U250" s="25"/>
      <c r="V250" s="64" t="s">
        <v>18</v>
      </c>
      <c r="W250" s="35" t="s">
        <v>2144</v>
      </c>
      <c r="X250" s="25"/>
      <c r="Y250" s="25"/>
      <c r="Z250" s="25"/>
      <c r="AA250" s="25"/>
      <c r="AB250" s="25"/>
    </row>
    <row r="251" spans="1:28" s="10" customFormat="1" ht="15" customHeight="1">
      <c r="A251" s="25">
        <v>191</v>
      </c>
      <c r="B251" s="35" t="s">
        <v>3289</v>
      </c>
      <c r="C251" s="25"/>
      <c r="D251" s="35" t="s">
        <v>3087</v>
      </c>
      <c r="E251" s="35" t="s">
        <v>2929</v>
      </c>
      <c r="F251" s="35" t="s">
        <v>352</v>
      </c>
      <c r="G251" s="4" t="s">
        <v>2777</v>
      </c>
      <c r="H251" s="4" t="s">
        <v>186</v>
      </c>
      <c r="I251" s="62" t="s">
        <v>1426</v>
      </c>
      <c r="J251" s="42">
        <v>1933</v>
      </c>
      <c r="K251" s="29">
        <v>2010</v>
      </c>
      <c r="L251" s="25"/>
      <c r="M251" s="29"/>
      <c r="N251" s="25"/>
      <c r="O251" s="35"/>
      <c r="P251" s="25"/>
      <c r="Q251" s="42" t="s">
        <v>2924</v>
      </c>
      <c r="R251" s="25"/>
      <c r="S251" s="35"/>
      <c r="T251" s="25"/>
      <c r="U251" s="25"/>
      <c r="V251" s="54"/>
      <c r="W251" s="35" t="s">
        <v>2381</v>
      </c>
      <c r="X251" s="25" t="s">
        <v>1803</v>
      </c>
      <c r="Y251" s="25"/>
      <c r="Z251" s="25"/>
      <c r="AA251" s="25"/>
      <c r="AB251" s="25"/>
    </row>
    <row r="252" spans="1:28" s="10" customFormat="1" ht="15" customHeight="1">
      <c r="A252" s="25">
        <v>192</v>
      </c>
      <c r="B252" s="35" t="s">
        <v>3289</v>
      </c>
      <c r="C252" s="25"/>
      <c r="D252" s="35" t="s">
        <v>3087</v>
      </c>
      <c r="E252" s="35" t="s">
        <v>2929</v>
      </c>
      <c r="F252" s="35" t="s">
        <v>352</v>
      </c>
      <c r="G252" s="4" t="s">
        <v>2777</v>
      </c>
      <c r="H252" s="4" t="s">
        <v>187</v>
      </c>
      <c r="I252" s="50" t="s">
        <v>3273</v>
      </c>
      <c r="J252" s="42">
        <v>1964</v>
      </c>
      <c r="K252" s="29">
        <v>2006</v>
      </c>
      <c r="L252" s="25"/>
      <c r="M252" s="29">
        <v>1974</v>
      </c>
      <c r="N252" s="25"/>
      <c r="O252" s="35" t="s">
        <v>288</v>
      </c>
      <c r="P252" s="25"/>
      <c r="Q252" s="42" t="s">
        <v>2924</v>
      </c>
      <c r="R252" s="25" t="s">
        <v>2640</v>
      </c>
      <c r="S252" s="35" t="s">
        <v>3213</v>
      </c>
      <c r="T252" s="25"/>
      <c r="U252" s="25"/>
      <c r="V252" s="54"/>
      <c r="W252" s="35" t="s">
        <v>1564</v>
      </c>
      <c r="X252" s="25" t="s">
        <v>1803</v>
      </c>
      <c r="Y252" s="25"/>
      <c r="Z252" s="25"/>
      <c r="AA252" s="25"/>
      <c r="AB252" s="25"/>
    </row>
    <row r="253" spans="1:28" s="10" customFormat="1" ht="15" customHeight="1">
      <c r="A253" s="25">
        <v>193</v>
      </c>
      <c r="B253" s="35" t="s">
        <v>3289</v>
      </c>
      <c r="C253" s="25"/>
      <c r="D253" s="35" t="s">
        <v>3087</v>
      </c>
      <c r="E253" s="35" t="s">
        <v>2929</v>
      </c>
      <c r="F253" s="35" t="s">
        <v>352</v>
      </c>
      <c r="G253" s="4" t="s">
        <v>2777</v>
      </c>
      <c r="H253" s="4" t="s">
        <v>1445</v>
      </c>
      <c r="I253" s="62" t="s">
        <v>1288</v>
      </c>
      <c r="J253" s="42">
        <v>1937</v>
      </c>
      <c r="K253" s="29">
        <v>2006</v>
      </c>
      <c r="L253" s="25"/>
      <c r="M253" s="29"/>
      <c r="N253" s="25"/>
      <c r="O253" s="35" t="s">
        <v>288</v>
      </c>
      <c r="P253" s="25"/>
      <c r="Q253" s="42" t="s">
        <v>2924</v>
      </c>
      <c r="R253" s="25"/>
      <c r="S253" s="35" t="s">
        <v>3213</v>
      </c>
      <c r="T253" s="25"/>
      <c r="U253" s="25"/>
      <c r="V253" s="54"/>
      <c r="W253" s="35" t="s">
        <v>1536</v>
      </c>
      <c r="X253" s="25" t="s">
        <v>1803</v>
      </c>
      <c r="Y253" s="25"/>
      <c r="Z253" s="25"/>
      <c r="AA253" s="25"/>
      <c r="AB253" s="25"/>
    </row>
    <row r="254" spans="1:28" s="10" customFormat="1" ht="15" customHeight="1">
      <c r="A254" s="25">
        <v>194</v>
      </c>
      <c r="B254" s="35" t="s">
        <v>3289</v>
      </c>
      <c r="C254" s="25"/>
      <c r="D254" s="35" t="s">
        <v>3087</v>
      </c>
      <c r="E254" s="35" t="s">
        <v>2929</v>
      </c>
      <c r="F254" s="35" t="s">
        <v>352</v>
      </c>
      <c r="G254" s="4" t="s">
        <v>246</v>
      </c>
      <c r="H254" s="4" t="s">
        <v>2446</v>
      </c>
      <c r="I254" s="50" t="s">
        <v>701</v>
      </c>
      <c r="J254" s="42">
        <v>1936</v>
      </c>
      <c r="K254" s="29">
        <v>2006</v>
      </c>
      <c r="L254" s="25"/>
      <c r="M254" s="29">
        <v>1998</v>
      </c>
      <c r="N254" s="25"/>
      <c r="O254" s="35" t="s">
        <v>288</v>
      </c>
      <c r="P254" s="25"/>
      <c r="Q254" s="42" t="s">
        <v>3119</v>
      </c>
      <c r="R254" s="25"/>
      <c r="S254" s="35"/>
      <c r="T254" s="25"/>
      <c r="U254" s="25"/>
      <c r="V254" s="54"/>
      <c r="W254" s="35" t="s">
        <v>2382</v>
      </c>
      <c r="X254" s="25" t="s">
        <v>1803</v>
      </c>
      <c r="Y254" s="25"/>
      <c r="Z254" s="25"/>
      <c r="AA254" s="25"/>
      <c r="AB254" s="25"/>
    </row>
    <row r="255" spans="1:28" s="10" customFormat="1" ht="15" customHeight="1">
      <c r="A255" s="25">
        <v>195</v>
      </c>
      <c r="B255" s="35" t="s">
        <v>3289</v>
      </c>
      <c r="C255" s="25"/>
      <c r="D255" s="35" t="s">
        <v>3087</v>
      </c>
      <c r="E255" s="35" t="s">
        <v>2929</v>
      </c>
      <c r="F255" s="35" t="s">
        <v>352</v>
      </c>
      <c r="G255" s="4" t="s">
        <v>246</v>
      </c>
      <c r="H255" s="4" t="s">
        <v>2945</v>
      </c>
      <c r="I255" s="50" t="s">
        <v>2226</v>
      </c>
      <c r="J255" s="42">
        <v>1863</v>
      </c>
      <c r="K255" s="29">
        <v>2006</v>
      </c>
      <c r="L255" s="25"/>
      <c r="M255" s="29">
        <v>1977</v>
      </c>
      <c r="N255" s="25"/>
      <c r="O255" s="35" t="s">
        <v>288</v>
      </c>
      <c r="P255" s="25"/>
      <c r="Q255" s="42" t="s">
        <v>2848</v>
      </c>
      <c r="R255" s="25"/>
      <c r="S255" s="35"/>
      <c r="T255" s="25"/>
      <c r="U255" s="25"/>
      <c r="V255" s="54"/>
      <c r="W255" s="35" t="s">
        <v>380</v>
      </c>
      <c r="X255" s="25" t="s">
        <v>1803</v>
      </c>
      <c r="Y255" s="25"/>
      <c r="Z255" s="3"/>
      <c r="AA255" s="19"/>
      <c r="AB255" s="25"/>
    </row>
    <row r="256" spans="1:28" s="10" customFormat="1" ht="15" customHeight="1">
      <c r="A256" s="25">
        <v>196</v>
      </c>
      <c r="B256" s="35" t="s">
        <v>3289</v>
      </c>
      <c r="C256" s="25"/>
      <c r="D256" s="35" t="s">
        <v>3087</v>
      </c>
      <c r="E256" s="35" t="s">
        <v>2929</v>
      </c>
      <c r="F256" s="35" t="s">
        <v>352</v>
      </c>
      <c r="G256" s="4" t="s">
        <v>2950</v>
      </c>
      <c r="H256" s="4" t="s">
        <v>2842</v>
      </c>
      <c r="I256" s="50" t="s">
        <v>2227</v>
      </c>
      <c r="J256" s="42">
        <v>1990</v>
      </c>
      <c r="K256" s="29">
        <v>2010</v>
      </c>
      <c r="L256" s="25" t="s">
        <v>501</v>
      </c>
      <c r="M256" s="29"/>
      <c r="N256" s="25"/>
      <c r="O256" s="35"/>
      <c r="P256" s="25"/>
      <c r="Q256" s="42" t="s">
        <v>2924</v>
      </c>
      <c r="R256" s="25"/>
      <c r="S256" s="35"/>
      <c r="T256" s="25"/>
      <c r="U256" s="25"/>
      <c r="V256" s="54" t="s">
        <v>1417</v>
      </c>
      <c r="W256" s="35" t="s">
        <v>1135</v>
      </c>
      <c r="X256" s="25" t="s">
        <v>1803</v>
      </c>
      <c r="Y256" s="25" t="s">
        <v>1803</v>
      </c>
      <c r="Z256" s="25"/>
      <c r="AA256" s="25"/>
      <c r="AB256" s="25"/>
    </row>
    <row r="257" spans="1:28" s="10" customFormat="1" ht="15" customHeight="1">
      <c r="A257" s="25">
        <v>197</v>
      </c>
      <c r="B257" s="35" t="s">
        <v>3289</v>
      </c>
      <c r="C257" s="25"/>
      <c r="D257" s="35" t="s">
        <v>3087</v>
      </c>
      <c r="E257" s="35" t="s">
        <v>2929</v>
      </c>
      <c r="F257" s="35" t="s">
        <v>352</v>
      </c>
      <c r="G257" s="4" t="s">
        <v>2950</v>
      </c>
      <c r="H257" s="4" t="s">
        <v>1289</v>
      </c>
      <c r="I257" s="62" t="s">
        <v>1139</v>
      </c>
      <c r="J257" s="42">
        <v>1897</v>
      </c>
      <c r="K257" s="29">
        <v>2006</v>
      </c>
      <c r="L257" s="25"/>
      <c r="M257" s="29">
        <v>1977</v>
      </c>
      <c r="N257" s="25"/>
      <c r="O257" s="35" t="s">
        <v>288</v>
      </c>
      <c r="P257" s="25"/>
      <c r="Q257" s="58" t="s">
        <v>1140</v>
      </c>
      <c r="R257" s="25"/>
      <c r="S257" s="35"/>
      <c r="T257" s="25"/>
      <c r="U257" s="25"/>
      <c r="V257" s="54" t="s">
        <v>1141</v>
      </c>
      <c r="W257" s="35" t="s">
        <v>130</v>
      </c>
      <c r="X257" s="25" t="s">
        <v>1803</v>
      </c>
      <c r="Y257" s="25"/>
      <c r="Z257" s="22"/>
      <c r="AA257" s="25"/>
      <c r="AB257" s="25"/>
    </row>
    <row r="258" spans="1:28" s="10" customFormat="1" ht="15" customHeight="1">
      <c r="A258" s="25">
        <v>198</v>
      </c>
      <c r="B258" s="35" t="s">
        <v>3289</v>
      </c>
      <c r="C258" s="25"/>
      <c r="D258" s="35" t="s">
        <v>3087</v>
      </c>
      <c r="E258" s="35" t="s">
        <v>2929</v>
      </c>
      <c r="F258" s="35" t="s">
        <v>352</v>
      </c>
      <c r="G258" s="4" t="s">
        <v>2957</v>
      </c>
      <c r="H258" s="4" t="s">
        <v>249</v>
      </c>
      <c r="I258" s="62" t="s">
        <v>1610</v>
      </c>
      <c r="J258" s="42">
        <v>1914</v>
      </c>
      <c r="K258" s="29">
        <v>2010</v>
      </c>
      <c r="L258" s="25"/>
      <c r="M258" s="29"/>
      <c r="N258" s="25"/>
      <c r="O258" s="35"/>
      <c r="P258" s="25"/>
      <c r="Q258" s="42" t="s">
        <v>3119</v>
      </c>
      <c r="R258" s="25"/>
      <c r="S258" s="35"/>
      <c r="T258" s="25"/>
      <c r="U258" s="25"/>
      <c r="V258" s="54"/>
      <c r="W258" s="35" t="s">
        <v>1135</v>
      </c>
      <c r="X258" s="25" t="s">
        <v>1803</v>
      </c>
      <c r="Y258" s="25" t="s">
        <v>1803</v>
      </c>
      <c r="Z258" s="19"/>
      <c r="AA258" s="19"/>
      <c r="AB258" s="25"/>
    </row>
    <row r="259" spans="1:28" s="10" customFormat="1" ht="15" customHeight="1">
      <c r="A259" s="25">
        <v>200</v>
      </c>
      <c r="B259" s="35" t="s">
        <v>3289</v>
      </c>
      <c r="C259" s="25"/>
      <c r="D259" s="35" t="s">
        <v>3087</v>
      </c>
      <c r="E259" s="35" t="s">
        <v>2929</v>
      </c>
      <c r="F259" s="35" t="s">
        <v>352</v>
      </c>
      <c r="G259" s="4" t="s">
        <v>218</v>
      </c>
      <c r="H259" s="4" t="s">
        <v>1432</v>
      </c>
      <c r="I259" s="62" t="s">
        <v>1549</v>
      </c>
      <c r="J259" s="42">
        <v>1914</v>
      </c>
      <c r="K259" s="29">
        <v>2006</v>
      </c>
      <c r="L259" s="25"/>
      <c r="M259" s="29"/>
      <c r="N259" s="25"/>
      <c r="O259" s="35" t="s">
        <v>288</v>
      </c>
      <c r="P259" s="25"/>
      <c r="Q259" s="42" t="s">
        <v>2848</v>
      </c>
      <c r="R259" s="25"/>
      <c r="S259" s="35"/>
      <c r="T259" s="25"/>
      <c r="U259" s="25"/>
      <c r="V259" s="54" t="s">
        <v>3220</v>
      </c>
      <c r="W259" s="35" t="s">
        <v>2383</v>
      </c>
      <c r="X259" s="25" t="s">
        <v>1803</v>
      </c>
      <c r="Y259" s="25"/>
      <c r="Z259" s="25"/>
      <c r="AA259" s="19"/>
      <c r="AB259" s="25"/>
    </row>
    <row r="260" spans="1:28" s="14" customFormat="1" ht="15" customHeight="1">
      <c r="A260" s="25">
        <v>201</v>
      </c>
      <c r="B260" s="35" t="s">
        <v>3289</v>
      </c>
      <c r="C260" s="25"/>
      <c r="D260" s="35" t="s">
        <v>3087</v>
      </c>
      <c r="E260" s="35" t="s">
        <v>2929</v>
      </c>
      <c r="F260" s="35" t="s">
        <v>352</v>
      </c>
      <c r="G260" s="4" t="s">
        <v>2708</v>
      </c>
      <c r="H260" s="4" t="s">
        <v>2709</v>
      </c>
      <c r="I260" s="50" t="s">
        <v>3221</v>
      </c>
      <c r="J260" s="42">
        <v>1954</v>
      </c>
      <c r="K260" s="29">
        <v>2006</v>
      </c>
      <c r="L260" s="25"/>
      <c r="M260" s="29"/>
      <c r="N260" s="25"/>
      <c r="O260" s="35" t="s">
        <v>288</v>
      </c>
      <c r="P260" s="25"/>
      <c r="Q260" s="42" t="s">
        <v>3119</v>
      </c>
      <c r="R260" s="25"/>
      <c r="S260" s="35"/>
      <c r="T260" s="25"/>
      <c r="U260" s="25"/>
      <c r="V260" s="54"/>
      <c r="W260" s="35" t="s">
        <v>2383</v>
      </c>
      <c r="X260" s="25" t="s">
        <v>1803</v>
      </c>
      <c r="Y260" s="25"/>
      <c r="Z260" s="19"/>
      <c r="AA260" s="19"/>
      <c r="AB260" s="25"/>
    </row>
    <row r="261" spans="1:28" s="10" customFormat="1" ht="15" customHeight="1">
      <c r="A261" s="25">
        <v>201.1</v>
      </c>
      <c r="B261" s="35" t="s">
        <v>3289</v>
      </c>
      <c r="C261" s="25"/>
      <c r="D261" s="35" t="s">
        <v>3087</v>
      </c>
      <c r="E261" s="35" t="s">
        <v>2929</v>
      </c>
      <c r="F261" s="35" t="s">
        <v>352</v>
      </c>
      <c r="G261" s="4" t="s">
        <v>2708</v>
      </c>
      <c r="H261" s="4" t="s">
        <v>2377</v>
      </c>
      <c r="I261" s="62" t="s">
        <v>1611</v>
      </c>
      <c r="J261" s="42">
        <v>1776</v>
      </c>
      <c r="K261" s="29"/>
      <c r="L261" s="25"/>
      <c r="M261" s="29">
        <v>1985</v>
      </c>
      <c r="N261" s="25"/>
      <c r="O261" s="35" t="s">
        <v>288</v>
      </c>
      <c r="P261" s="25"/>
      <c r="Q261" s="58" t="s">
        <v>12</v>
      </c>
      <c r="R261" s="25"/>
      <c r="S261" s="35"/>
      <c r="T261" s="25"/>
      <c r="U261" s="25"/>
      <c r="V261" s="54"/>
      <c r="W261" s="35" t="s">
        <v>757</v>
      </c>
      <c r="X261" s="25"/>
      <c r="Y261" s="25"/>
      <c r="Z261" s="25"/>
      <c r="AA261" s="25"/>
      <c r="AB261" s="25"/>
    </row>
    <row r="262" spans="1:28" s="10" customFormat="1" ht="15" customHeight="1">
      <c r="A262" s="25">
        <v>202</v>
      </c>
      <c r="B262" s="35" t="s">
        <v>3289</v>
      </c>
      <c r="C262" s="25"/>
      <c r="D262" s="35" t="s">
        <v>3087</v>
      </c>
      <c r="E262" s="35" t="s">
        <v>2929</v>
      </c>
      <c r="F262" s="35" t="s">
        <v>352</v>
      </c>
      <c r="G262" s="4" t="s">
        <v>1714</v>
      </c>
      <c r="H262" s="4" t="s">
        <v>2540</v>
      </c>
      <c r="I262" s="50" t="s">
        <v>2228</v>
      </c>
      <c r="J262" s="42">
        <v>1962</v>
      </c>
      <c r="K262" s="29">
        <v>2006</v>
      </c>
      <c r="L262" s="25"/>
      <c r="M262" s="29"/>
      <c r="N262" s="25"/>
      <c r="O262" s="35" t="s">
        <v>288</v>
      </c>
      <c r="P262" s="25"/>
      <c r="Q262" s="42" t="s">
        <v>3119</v>
      </c>
      <c r="R262" s="25"/>
      <c r="S262" s="35"/>
      <c r="T262" s="25"/>
      <c r="U262" s="25"/>
      <c r="V262" s="54"/>
      <c r="W262" s="35" t="s">
        <v>2144</v>
      </c>
      <c r="X262" s="25"/>
      <c r="Y262" s="25"/>
      <c r="Z262" s="19"/>
      <c r="AA262" s="19"/>
      <c r="AB262" s="25"/>
    </row>
    <row r="263" spans="1:28" s="10" customFormat="1" ht="15" customHeight="1">
      <c r="A263" s="25">
        <v>203</v>
      </c>
      <c r="B263" s="35" t="s">
        <v>3289</v>
      </c>
      <c r="C263" s="25"/>
      <c r="D263" s="35" t="s">
        <v>3087</v>
      </c>
      <c r="E263" s="35" t="s">
        <v>2929</v>
      </c>
      <c r="F263" s="35" t="s">
        <v>352</v>
      </c>
      <c r="G263" s="4" t="s">
        <v>1714</v>
      </c>
      <c r="H263" s="4" t="s">
        <v>2897</v>
      </c>
      <c r="I263" s="62" t="s">
        <v>1433</v>
      </c>
      <c r="J263" s="42">
        <v>1870</v>
      </c>
      <c r="K263" s="29">
        <v>2006</v>
      </c>
      <c r="L263" s="25"/>
      <c r="M263" s="29">
        <v>1985</v>
      </c>
      <c r="N263" s="25"/>
      <c r="O263" s="35" t="s">
        <v>288</v>
      </c>
      <c r="P263" s="25"/>
      <c r="Q263" s="58" t="s">
        <v>12</v>
      </c>
      <c r="R263" s="25"/>
      <c r="S263" s="35"/>
      <c r="T263" s="25"/>
      <c r="U263" s="25"/>
      <c r="V263" s="54"/>
      <c r="W263" s="35" t="s">
        <v>2827</v>
      </c>
      <c r="X263" s="25"/>
      <c r="Y263" s="25"/>
      <c r="Z263" s="25"/>
      <c r="AA263" s="25"/>
      <c r="AB263" s="25"/>
    </row>
    <row r="264" spans="1:28" s="14" customFormat="1" ht="15" customHeight="1">
      <c r="A264" s="25">
        <v>204</v>
      </c>
      <c r="B264" s="35" t="s">
        <v>3289</v>
      </c>
      <c r="C264" s="25"/>
      <c r="D264" s="35" t="s">
        <v>3087</v>
      </c>
      <c r="E264" s="35" t="s">
        <v>2929</v>
      </c>
      <c r="F264" s="35" t="s">
        <v>352</v>
      </c>
      <c r="G264" s="4" t="s">
        <v>1586</v>
      </c>
      <c r="H264" s="4" t="s">
        <v>2898</v>
      </c>
      <c r="I264" s="50" t="s">
        <v>2018</v>
      </c>
      <c r="J264" s="42">
        <v>1879</v>
      </c>
      <c r="K264" s="29">
        <v>2006</v>
      </c>
      <c r="L264" s="25"/>
      <c r="M264" s="29">
        <v>1974</v>
      </c>
      <c r="N264" s="25"/>
      <c r="O264" s="35" t="s">
        <v>288</v>
      </c>
      <c r="P264" s="25"/>
      <c r="Q264" s="42" t="s">
        <v>2924</v>
      </c>
      <c r="R264" s="25" t="s">
        <v>2640</v>
      </c>
      <c r="S264" s="35"/>
      <c r="T264" s="25"/>
      <c r="U264" s="25"/>
      <c r="V264" s="54"/>
      <c r="W264" s="35" t="s">
        <v>24</v>
      </c>
      <c r="X264" s="25" t="s">
        <v>1803</v>
      </c>
      <c r="Y264" s="25"/>
      <c r="Z264" s="25"/>
      <c r="AA264" s="25"/>
      <c r="AB264" s="25"/>
    </row>
    <row r="265" spans="1:28" s="14" customFormat="1" ht="15" customHeight="1">
      <c r="A265" s="25">
        <v>88</v>
      </c>
      <c r="B265" s="35" t="s">
        <v>3289</v>
      </c>
      <c r="C265" s="25"/>
      <c r="D265" s="35" t="s">
        <v>3087</v>
      </c>
      <c r="E265" s="35" t="s">
        <v>986</v>
      </c>
      <c r="F265" s="35" t="s">
        <v>2714</v>
      </c>
      <c r="G265" s="4" t="s">
        <v>2551</v>
      </c>
      <c r="H265" s="4" t="s">
        <v>899</v>
      </c>
      <c r="I265" s="26" t="s">
        <v>2857</v>
      </c>
      <c r="J265" s="42">
        <v>1951</v>
      </c>
      <c r="K265" s="28">
        <v>1985</v>
      </c>
      <c r="L265" s="27">
        <v>12</v>
      </c>
      <c r="M265" s="28"/>
      <c r="N265" s="27"/>
      <c r="O265" s="35" t="s">
        <v>288</v>
      </c>
      <c r="P265" s="27"/>
      <c r="Q265" s="42" t="s">
        <v>2924</v>
      </c>
      <c r="R265" s="27"/>
      <c r="S265" s="35" t="s">
        <v>3211</v>
      </c>
      <c r="T265" s="27"/>
      <c r="U265" s="27"/>
      <c r="V265" s="54"/>
      <c r="W265" s="35" t="s">
        <v>1537</v>
      </c>
      <c r="X265" s="27"/>
      <c r="Y265" s="27"/>
      <c r="Z265" s="25"/>
      <c r="AA265" s="25"/>
      <c r="AB265" s="25"/>
    </row>
    <row r="266" spans="1:28" s="10" customFormat="1" ht="15" customHeight="1">
      <c r="A266" s="25">
        <v>88.1</v>
      </c>
      <c r="B266" s="35" t="s">
        <v>3289</v>
      </c>
      <c r="C266" s="27"/>
      <c r="D266" s="35" t="s">
        <v>3087</v>
      </c>
      <c r="E266" s="35" t="s">
        <v>986</v>
      </c>
      <c r="F266" s="35" t="s">
        <v>2714</v>
      </c>
      <c r="G266" s="4" t="s">
        <v>2678</v>
      </c>
      <c r="H266" s="4" t="s">
        <v>2679</v>
      </c>
      <c r="I266" s="50" t="s">
        <v>2677</v>
      </c>
      <c r="J266" s="42">
        <v>1919</v>
      </c>
      <c r="K266" s="29"/>
      <c r="L266" s="25"/>
      <c r="M266" s="29">
        <v>1942</v>
      </c>
      <c r="N266" s="25"/>
      <c r="O266" s="35" t="s">
        <v>288</v>
      </c>
      <c r="P266" s="25"/>
      <c r="Q266" s="42" t="s">
        <v>3119</v>
      </c>
      <c r="R266" s="25"/>
      <c r="S266" s="35"/>
      <c r="T266" s="25"/>
      <c r="U266" s="25"/>
      <c r="V266" s="54" t="s">
        <v>2676</v>
      </c>
      <c r="W266" s="35" t="s">
        <v>212</v>
      </c>
      <c r="X266" s="25"/>
      <c r="Y266" s="25"/>
      <c r="Z266" s="25"/>
      <c r="AA266" s="19"/>
      <c r="AB266" s="25"/>
    </row>
    <row r="267" spans="1:28" s="10" customFormat="1" ht="15" customHeight="1">
      <c r="A267" s="25">
        <v>139.1</v>
      </c>
      <c r="B267" s="35" t="s">
        <v>3289</v>
      </c>
      <c r="C267" s="25"/>
      <c r="D267" s="35" t="s">
        <v>3087</v>
      </c>
      <c r="E267" s="35" t="s">
        <v>986</v>
      </c>
      <c r="F267" s="35" t="s">
        <v>1204</v>
      </c>
      <c r="G267" s="4" t="s">
        <v>2345</v>
      </c>
      <c r="H267" s="4" t="s">
        <v>2346</v>
      </c>
      <c r="I267" s="62" t="s">
        <v>1786</v>
      </c>
      <c r="J267" s="42">
        <v>1904</v>
      </c>
      <c r="K267" s="29"/>
      <c r="L267" s="25"/>
      <c r="M267" s="29">
        <v>1985</v>
      </c>
      <c r="N267" s="25"/>
      <c r="O267" s="35"/>
      <c r="P267" s="25"/>
      <c r="Q267" s="42" t="s">
        <v>3119</v>
      </c>
      <c r="R267" s="25"/>
      <c r="S267" s="35"/>
      <c r="T267" s="25"/>
      <c r="U267" s="25"/>
      <c r="V267" s="54"/>
      <c r="W267" s="35" t="s">
        <v>757</v>
      </c>
      <c r="X267" s="25"/>
      <c r="Y267" s="25"/>
      <c r="Z267" s="25"/>
      <c r="AA267" s="25"/>
      <c r="AB267" s="25"/>
    </row>
    <row r="268" spans="1:28" s="10" customFormat="1" ht="15" customHeight="1">
      <c r="A268" s="25">
        <v>139.19999999999999</v>
      </c>
      <c r="B268" s="35" t="s">
        <v>3289</v>
      </c>
      <c r="C268" s="25"/>
      <c r="D268" s="35" t="s">
        <v>3087</v>
      </c>
      <c r="E268" s="35" t="s">
        <v>986</v>
      </c>
      <c r="F268" s="35" t="s">
        <v>2605</v>
      </c>
      <c r="G268" s="4" t="s">
        <v>2606</v>
      </c>
      <c r="H268" s="4" t="s">
        <v>2607</v>
      </c>
      <c r="I268" s="50" t="s">
        <v>2241</v>
      </c>
      <c r="J268" s="42">
        <v>1901</v>
      </c>
      <c r="K268" s="29">
        <v>1966</v>
      </c>
      <c r="L268" s="25"/>
      <c r="M268" s="29"/>
      <c r="N268" s="25"/>
      <c r="O268" s="35" t="s">
        <v>921</v>
      </c>
      <c r="P268" s="25"/>
      <c r="Q268" s="42" t="s">
        <v>3119</v>
      </c>
      <c r="R268" s="25"/>
      <c r="S268" s="35"/>
      <c r="T268" s="25"/>
      <c r="U268" s="25"/>
      <c r="V268" s="54"/>
      <c r="W268" s="35" t="s">
        <v>922</v>
      </c>
      <c r="X268" s="25"/>
      <c r="Y268" s="25"/>
      <c r="Z268" s="25"/>
      <c r="AA268" s="19"/>
      <c r="AB268" s="25"/>
    </row>
    <row r="269" spans="1:28" s="10" customFormat="1" ht="15" customHeight="1">
      <c r="A269" s="25">
        <v>140</v>
      </c>
      <c r="B269" s="35" t="s">
        <v>3289</v>
      </c>
      <c r="C269" s="25"/>
      <c r="D269" s="35" t="s">
        <v>3087</v>
      </c>
      <c r="E269" s="35" t="s">
        <v>986</v>
      </c>
      <c r="F269" s="35" t="s">
        <v>704</v>
      </c>
      <c r="G269" s="4" t="s">
        <v>1787</v>
      </c>
      <c r="H269" s="4" t="s">
        <v>558</v>
      </c>
      <c r="I269" s="62" t="s">
        <v>1264</v>
      </c>
      <c r="J269" s="42">
        <v>1767</v>
      </c>
      <c r="K269" s="29">
        <v>2006</v>
      </c>
      <c r="L269" s="25"/>
      <c r="M269" s="29"/>
      <c r="N269" s="25"/>
      <c r="O269" s="35" t="s">
        <v>288</v>
      </c>
      <c r="P269" s="25"/>
      <c r="Q269" s="42" t="s">
        <v>2848</v>
      </c>
      <c r="R269" s="25"/>
      <c r="S269" s="35" t="s">
        <v>3209</v>
      </c>
      <c r="T269" s="25"/>
      <c r="U269" s="25"/>
      <c r="V269" s="54" t="s">
        <v>3167</v>
      </c>
      <c r="W269" s="35" t="s">
        <v>2144</v>
      </c>
      <c r="X269" s="25"/>
      <c r="Y269" s="25"/>
      <c r="Z269" s="27"/>
      <c r="AA269" s="3"/>
      <c r="AB269" s="25"/>
    </row>
    <row r="270" spans="1:28" s="10" customFormat="1" ht="15" customHeight="1">
      <c r="A270" s="25">
        <v>253</v>
      </c>
      <c r="B270" s="35" t="s">
        <v>963</v>
      </c>
      <c r="C270" s="25" t="s">
        <v>3233</v>
      </c>
      <c r="D270" s="35" t="s">
        <v>803</v>
      </c>
      <c r="E270" s="35" t="s">
        <v>2877</v>
      </c>
      <c r="F270" s="35" t="s">
        <v>2878</v>
      </c>
      <c r="G270" s="4" t="s">
        <v>432</v>
      </c>
      <c r="H270" s="4" t="s">
        <v>3322</v>
      </c>
      <c r="I270" s="50" t="s">
        <v>2332</v>
      </c>
      <c r="J270" s="42">
        <v>1836</v>
      </c>
      <c r="K270" s="29">
        <v>2006</v>
      </c>
      <c r="L270" s="25" t="s">
        <v>2771</v>
      </c>
      <c r="M270" s="29"/>
      <c r="N270" s="25"/>
      <c r="O270" s="35"/>
      <c r="P270" s="25"/>
      <c r="Q270" s="42" t="s">
        <v>2848</v>
      </c>
      <c r="R270" s="25"/>
      <c r="S270" s="35"/>
      <c r="T270" s="25"/>
      <c r="U270" s="25"/>
      <c r="V270" s="54" t="s">
        <v>433</v>
      </c>
      <c r="W270" s="35" t="s">
        <v>923</v>
      </c>
      <c r="X270" s="25"/>
      <c r="Y270" s="25"/>
      <c r="Z270" s="25"/>
      <c r="AA270" s="25"/>
      <c r="AB270" s="25"/>
    </row>
    <row r="271" spans="1:28" s="10" customFormat="1" ht="15" customHeight="1">
      <c r="A271" s="25">
        <v>254</v>
      </c>
      <c r="B271" s="35" t="s">
        <v>963</v>
      </c>
      <c r="C271" s="25" t="s">
        <v>3233</v>
      </c>
      <c r="D271" s="35" t="s">
        <v>803</v>
      </c>
      <c r="E271" s="35" t="s">
        <v>2877</v>
      </c>
      <c r="F271" s="35" t="s">
        <v>2878</v>
      </c>
      <c r="G271" s="4" t="s">
        <v>3323</v>
      </c>
      <c r="H271" s="4" t="s">
        <v>3324</v>
      </c>
      <c r="I271" s="62" t="s">
        <v>1390</v>
      </c>
      <c r="J271" s="42">
        <v>1859</v>
      </c>
      <c r="K271" s="29">
        <v>1969</v>
      </c>
      <c r="L271" s="25" t="s">
        <v>3138</v>
      </c>
      <c r="M271" s="29"/>
      <c r="N271" s="25"/>
      <c r="O271" s="35"/>
      <c r="P271" s="25"/>
      <c r="Q271" s="42" t="s">
        <v>2848</v>
      </c>
      <c r="R271" s="25"/>
      <c r="S271" s="35"/>
      <c r="T271" s="25"/>
      <c r="U271" s="25"/>
      <c r="V271" s="54" t="s">
        <v>2367</v>
      </c>
      <c r="W271" s="35" t="s">
        <v>923</v>
      </c>
      <c r="X271" s="25"/>
      <c r="Y271" s="25"/>
      <c r="Z271" s="19"/>
      <c r="AA271" s="25"/>
      <c r="AB271" s="25"/>
    </row>
    <row r="272" spans="1:28" s="14" customFormat="1" ht="15" customHeight="1">
      <c r="A272" s="25">
        <v>255</v>
      </c>
      <c r="B272" s="35" t="s">
        <v>963</v>
      </c>
      <c r="C272" s="25" t="s">
        <v>3233</v>
      </c>
      <c r="D272" s="35" t="s">
        <v>803</v>
      </c>
      <c r="E272" s="35" t="s">
        <v>2877</v>
      </c>
      <c r="F272" s="35" t="s">
        <v>2878</v>
      </c>
      <c r="G272" s="4" t="s">
        <v>70</v>
      </c>
      <c r="H272" s="4" t="s">
        <v>1278</v>
      </c>
      <c r="I272" s="62" t="s">
        <v>1391</v>
      </c>
      <c r="J272" s="42">
        <v>1862</v>
      </c>
      <c r="K272" s="29">
        <v>2006</v>
      </c>
      <c r="L272" s="25" t="s">
        <v>2771</v>
      </c>
      <c r="M272" s="29"/>
      <c r="N272" s="25"/>
      <c r="O272" s="35"/>
      <c r="P272" s="25"/>
      <c r="Q272" s="42" t="s">
        <v>2848</v>
      </c>
      <c r="R272" s="25"/>
      <c r="S272" s="35" t="s">
        <v>3213</v>
      </c>
      <c r="T272" s="25"/>
      <c r="U272" s="25"/>
      <c r="V272" s="54" t="s">
        <v>2066</v>
      </c>
      <c r="W272" s="35" t="s">
        <v>923</v>
      </c>
      <c r="X272" s="25"/>
      <c r="Y272" s="25"/>
      <c r="Z272" s="25"/>
      <c r="AA272" s="25"/>
      <c r="AB272" s="25"/>
    </row>
    <row r="273" spans="1:28" s="14" customFormat="1" ht="15" customHeight="1">
      <c r="A273" s="25">
        <v>289</v>
      </c>
      <c r="B273" s="35" t="s">
        <v>963</v>
      </c>
      <c r="C273" s="25" t="s">
        <v>3233</v>
      </c>
      <c r="D273" s="35" t="s">
        <v>2692</v>
      </c>
      <c r="E273" s="35" t="s">
        <v>2793</v>
      </c>
      <c r="F273" s="35" t="s">
        <v>2141</v>
      </c>
      <c r="G273" s="4" t="s">
        <v>1637</v>
      </c>
      <c r="H273" s="4" t="s">
        <v>2870</v>
      </c>
      <c r="I273" s="50" t="s">
        <v>2863</v>
      </c>
      <c r="J273" s="42">
        <v>1858</v>
      </c>
      <c r="K273" s="29">
        <v>1984</v>
      </c>
      <c r="L273" s="25">
        <v>10</v>
      </c>
      <c r="M273" s="29">
        <v>1942</v>
      </c>
      <c r="N273" s="25"/>
      <c r="O273" s="35" t="s">
        <v>2862</v>
      </c>
      <c r="P273" s="25"/>
      <c r="Q273" s="58" t="s">
        <v>14</v>
      </c>
      <c r="R273" s="33" t="s">
        <v>1035</v>
      </c>
      <c r="S273" s="35" t="s">
        <v>3213</v>
      </c>
      <c r="T273" s="25"/>
      <c r="U273" s="25"/>
      <c r="V273" s="64" t="s">
        <v>461</v>
      </c>
      <c r="W273" s="35" t="s">
        <v>2510</v>
      </c>
      <c r="X273" s="25" t="s">
        <v>2401</v>
      </c>
      <c r="Y273" s="25"/>
      <c r="Z273" s="25"/>
      <c r="AA273" s="25"/>
      <c r="AB273" s="25"/>
    </row>
    <row r="274" spans="1:28" s="14" customFormat="1" ht="15" customHeight="1">
      <c r="A274" s="25">
        <v>290</v>
      </c>
      <c r="B274" s="35" t="s">
        <v>963</v>
      </c>
      <c r="C274" s="25" t="s">
        <v>3233</v>
      </c>
      <c r="D274" s="35" t="s">
        <v>2692</v>
      </c>
      <c r="E274" s="35" t="s">
        <v>2793</v>
      </c>
      <c r="F274" s="35" t="s">
        <v>2141</v>
      </c>
      <c r="G274" s="4" t="s">
        <v>1637</v>
      </c>
      <c r="H274" s="4" t="s">
        <v>696</v>
      </c>
      <c r="I274" s="50" t="s">
        <v>291</v>
      </c>
      <c r="J274" s="42">
        <v>1936</v>
      </c>
      <c r="K274" s="29">
        <v>1966</v>
      </c>
      <c r="L274" s="25"/>
      <c r="M274" s="29">
        <v>1942</v>
      </c>
      <c r="N274" s="25"/>
      <c r="O274" s="35" t="s">
        <v>290</v>
      </c>
      <c r="P274" s="25"/>
      <c r="Q274" s="42" t="s">
        <v>3119</v>
      </c>
      <c r="R274" s="25"/>
      <c r="S274" s="35"/>
      <c r="T274" s="25"/>
      <c r="U274" s="25"/>
      <c r="V274" s="54" t="s">
        <v>2703</v>
      </c>
      <c r="W274" s="35" t="s">
        <v>946</v>
      </c>
      <c r="X274" s="25"/>
      <c r="Y274" s="25"/>
      <c r="Z274" s="25"/>
      <c r="AA274" s="19"/>
      <c r="AB274" s="25"/>
    </row>
    <row r="275" spans="1:28" s="10" customFormat="1" ht="15" customHeight="1">
      <c r="A275" s="25">
        <v>291</v>
      </c>
      <c r="B275" s="35" t="s">
        <v>963</v>
      </c>
      <c r="C275" s="25" t="s">
        <v>3233</v>
      </c>
      <c r="D275" s="35" t="s">
        <v>2692</v>
      </c>
      <c r="E275" s="35" t="s">
        <v>2793</v>
      </c>
      <c r="F275" s="35" t="s">
        <v>2141</v>
      </c>
      <c r="G275" s="4" t="s">
        <v>1637</v>
      </c>
      <c r="H275" s="4" t="s">
        <v>1638</v>
      </c>
      <c r="I275" s="50" t="s">
        <v>110</v>
      </c>
      <c r="J275" s="42">
        <v>1873</v>
      </c>
      <c r="K275" s="29">
        <v>1967</v>
      </c>
      <c r="L275" s="25" t="s">
        <v>214</v>
      </c>
      <c r="M275" s="29">
        <v>1950</v>
      </c>
      <c r="N275" s="25"/>
      <c r="O275" s="35" t="s">
        <v>468</v>
      </c>
      <c r="P275" s="25"/>
      <c r="Q275" s="42" t="s">
        <v>2924</v>
      </c>
      <c r="R275" s="25" t="s">
        <v>2998</v>
      </c>
      <c r="S275" s="35" t="s">
        <v>3211</v>
      </c>
      <c r="T275" s="25"/>
      <c r="U275" s="25"/>
      <c r="V275" s="54"/>
      <c r="W275" s="35" t="s">
        <v>1654</v>
      </c>
      <c r="X275" s="25" t="s">
        <v>1803</v>
      </c>
      <c r="Y275" s="25"/>
      <c r="Z275" s="25"/>
      <c r="AA275" s="25"/>
      <c r="AB275" s="25"/>
    </row>
    <row r="276" spans="1:28" s="10" customFormat="1" ht="15" customHeight="1">
      <c r="A276" s="25">
        <v>292.2</v>
      </c>
      <c r="B276" s="35" t="s">
        <v>963</v>
      </c>
      <c r="C276" s="31" t="s">
        <v>3233</v>
      </c>
      <c r="D276" s="35" t="s">
        <v>2692</v>
      </c>
      <c r="E276" s="35" t="s">
        <v>2793</v>
      </c>
      <c r="F276" s="35" t="s">
        <v>2141</v>
      </c>
      <c r="G276" s="4" t="s">
        <v>938</v>
      </c>
      <c r="H276" s="4" t="s">
        <v>934</v>
      </c>
      <c r="I276" s="50" t="s">
        <v>935</v>
      </c>
      <c r="J276" s="42">
        <v>1938</v>
      </c>
      <c r="K276" s="29">
        <v>2006</v>
      </c>
      <c r="L276" s="25"/>
      <c r="M276" s="29">
        <v>1948</v>
      </c>
      <c r="N276" s="25"/>
      <c r="O276" s="35" t="s">
        <v>936</v>
      </c>
      <c r="P276" s="25"/>
      <c r="Q276" s="42" t="s">
        <v>3119</v>
      </c>
      <c r="R276" s="25"/>
      <c r="S276" s="35"/>
      <c r="T276" s="25"/>
      <c r="U276" s="25"/>
      <c r="V276" s="54"/>
      <c r="W276" s="35" t="s">
        <v>211</v>
      </c>
      <c r="X276" s="25"/>
      <c r="Y276" s="25"/>
      <c r="Z276" s="25"/>
      <c r="AA276" s="19"/>
      <c r="AB276" s="25"/>
    </row>
    <row r="277" spans="1:28" s="10" customFormat="1" ht="15" customHeight="1">
      <c r="A277" s="25">
        <v>293.10000000000002</v>
      </c>
      <c r="B277" s="35" t="s">
        <v>963</v>
      </c>
      <c r="C277" s="25" t="s">
        <v>3233</v>
      </c>
      <c r="D277" s="35" t="s">
        <v>2692</v>
      </c>
      <c r="E277" s="35" t="s">
        <v>2793</v>
      </c>
      <c r="F277" s="35" t="s">
        <v>216</v>
      </c>
      <c r="G277" s="4" t="s">
        <v>2864</v>
      </c>
      <c r="H277" s="4" t="s">
        <v>2965</v>
      </c>
      <c r="I277" s="50" t="s">
        <v>2879</v>
      </c>
      <c r="J277" s="42">
        <v>1853</v>
      </c>
      <c r="K277" s="29"/>
      <c r="L277" s="25"/>
      <c r="M277" s="29">
        <v>1942</v>
      </c>
      <c r="N277" s="25"/>
      <c r="O277" s="35" t="s">
        <v>2670</v>
      </c>
      <c r="P277" s="25"/>
      <c r="Q277" s="42" t="s">
        <v>3119</v>
      </c>
      <c r="R277" s="25"/>
      <c r="S277" s="35"/>
      <c r="T277" s="25"/>
      <c r="U277" s="25"/>
      <c r="V277" s="54"/>
      <c r="W277" s="35" t="s">
        <v>211</v>
      </c>
      <c r="X277" s="25"/>
      <c r="Y277" s="25"/>
      <c r="Z277" s="25"/>
      <c r="AA277" s="19"/>
      <c r="AB277" s="25"/>
    </row>
    <row r="278" spans="1:28" s="10" customFormat="1" ht="15" customHeight="1">
      <c r="A278" s="25">
        <v>293</v>
      </c>
      <c r="B278" s="35" t="s">
        <v>963</v>
      </c>
      <c r="C278" s="25" t="s">
        <v>3233</v>
      </c>
      <c r="D278" s="35" t="s">
        <v>2692</v>
      </c>
      <c r="E278" s="35" t="s">
        <v>2793</v>
      </c>
      <c r="F278" s="35" t="s">
        <v>216</v>
      </c>
      <c r="G278" s="4" t="s">
        <v>217</v>
      </c>
      <c r="H278" s="4" t="s">
        <v>194</v>
      </c>
      <c r="I278" s="62" t="s">
        <v>1544</v>
      </c>
      <c r="J278" s="42">
        <v>1856</v>
      </c>
      <c r="K278" s="29">
        <v>1984</v>
      </c>
      <c r="L278" s="25" t="s">
        <v>304</v>
      </c>
      <c r="M278" s="29">
        <v>1942</v>
      </c>
      <c r="N278" s="25"/>
      <c r="O278" s="35" t="s">
        <v>288</v>
      </c>
      <c r="P278" s="25"/>
      <c r="Q278" s="58" t="s">
        <v>15</v>
      </c>
      <c r="R278" s="25"/>
      <c r="S278" s="35"/>
      <c r="T278" s="25"/>
      <c r="U278" s="25"/>
      <c r="V278" s="54"/>
      <c r="W278" s="35" t="s">
        <v>2393</v>
      </c>
      <c r="X278" s="25" t="s">
        <v>1803</v>
      </c>
      <c r="Y278" s="25"/>
      <c r="Z278" s="25"/>
      <c r="AA278" s="19"/>
      <c r="AB278" s="25"/>
    </row>
    <row r="279" spans="1:28" s="10" customFormat="1" ht="15" customHeight="1">
      <c r="A279" s="25">
        <v>293.2</v>
      </c>
      <c r="B279" s="35" t="s">
        <v>963</v>
      </c>
      <c r="C279" s="25" t="s">
        <v>3233</v>
      </c>
      <c r="D279" s="35" t="s">
        <v>2692</v>
      </c>
      <c r="E279" s="35" t="s">
        <v>2793</v>
      </c>
      <c r="F279" s="35" t="s">
        <v>216</v>
      </c>
      <c r="G279" s="34" t="s">
        <v>3346</v>
      </c>
      <c r="H279" s="34" t="s">
        <v>3348</v>
      </c>
      <c r="I279" s="63" t="s">
        <v>3347</v>
      </c>
      <c r="J279" s="47">
        <v>1907</v>
      </c>
      <c r="K279" s="29"/>
      <c r="L279" s="25"/>
      <c r="M279" s="29">
        <v>1942</v>
      </c>
      <c r="N279" s="25"/>
      <c r="O279" s="35" t="s">
        <v>3132</v>
      </c>
      <c r="P279" s="25"/>
      <c r="Q279" s="42" t="s">
        <v>3119</v>
      </c>
      <c r="R279" s="25"/>
      <c r="S279" s="35"/>
      <c r="T279" s="25"/>
      <c r="U279" s="25"/>
      <c r="V279" s="54"/>
      <c r="W279" s="35" t="s">
        <v>211</v>
      </c>
      <c r="X279" s="25"/>
      <c r="Y279" s="25"/>
      <c r="Z279" s="25"/>
      <c r="AA279" s="19"/>
      <c r="AB279" s="25"/>
    </row>
    <row r="280" spans="1:28" s="10" customFormat="1" ht="15" customHeight="1">
      <c r="A280" s="25">
        <v>294</v>
      </c>
      <c r="B280" s="35" t="s">
        <v>963</v>
      </c>
      <c r="C280" s="25" t="s">
        <v>3233</v>
      </c>
      <c r="D280" s="35" t="s">
        <v>2692</v>
      </c>
      <c r="E280" s="35" t="s">
        <v>2793</v>
      </c>
      <c r="F280" s="35" t="s">
        <v>3196</v>
      </c>
      <c r="G280" s="4" t="s">
        <v>2781</v>
      </c>
      <c r="H280" s="4" t="s">
        <v>1723</v>
      </c>
      <c r="I280" s="50" t="s">
        <v>630</v>
      </c>
      <c r="J280" s="42">
        <v>1938</v>
      </c>
      <c r="K280" s="29">
        <v>1995</v>
      </c>
      <c r="L280" s="25" t="s">
        <v>305</v>
      </c>
      <c r="M280" s="29">
        <v>1977</v>
      </c>
      <c r="N280" s="25"/>
      <c r="O280" s="35" t="s">
        <v>288</v>
      </c>
      <c r="P280" s="25"/>
      <c r="Q280" s="42" t="s">
        <v>2924</v>
      </c>
      <c r="R280" s="25" t="s">
        <v>2640</v>
      </c>
      <c r="S280" s="35" t="s">
        <v>3213</v>
      </c>
      <c r="T280" s="25"/>
      <c r="U280" s="25"/>
      <c r="V280" s="54"/>
      <c r="W280" s="35" t="s">
        <v>1652</v>
      </c>
      <c r="X280" s="25" t="s">
        <v>1803</v>
      </c>
      <c r="Y280" s="25"/>
      <c r="Z280" s="25"/>
      <c r="AA280" s="25"/>
      <c r="AB280" s="25"/>
    </row>
    <row r="281" spans="1:28" s="10" customFormat="1" ht="15" customHeight="1">
      <c r="A281" s="25">
        <v>301.10000000000002</v>
      </c>
      <c r="B281" s="35" t="s">
        <v>963</v>
      </c>
      <c r="C281" s="25" t="s">
        <v>3233</v>
      </c>
      <c r="D281" s="35" t="s">
        <v>2692</v>
      </c>
      <c r="E281" s="35" t="s">
        <v>2793</v>
      </c>
      <c r="F281" s="35" t="s">
        <v>227</v>
      </c>
      <c r="G281" s="4" t="s">
        <v>384</v>
      </c>
      <c r="H281" s="4" t="s">
        <v>527</v>
      </c>
      <c r="I281" s="50" t="s">
        <v>210</v>
      </c>
      <c r="J281" s="42">
        <v>1954</v>
      </c>
      <c r="K281" s="29"/>
      <c r="L281" s="25"/>
      <c r="M281" s="29">
        <v>1942</v>
      </c>
      <c r="N281" s="25"/>
      <c r="O281" s="35"/>
      <c r="P281" s="25"/>
      <c r="Q281" s="42" t="s">
        <v>3119</v>
      </c>
      <c r="R281" s="25"/>
      <c r="S281" s="35"/>
      <c r="T281" s="25"/>
      <c r="U281" s="25"/>
      <c r="V281" s="54"/>
      <c r="W281" s="35" t="s">
        <v>211</v>
      </c>
      <c r="X281" s="25"/>
      <c r="Y281" s="25"/>
      <c r="Z281" s="25"/>
      <c r="AA281" s="19"/>
      <c r="AB281" s="25"/>
    </row>
    <row r="282" spans="1:28" s="10" customFormat="1" ht="15" customHeight="1">
      <c r="A282" s="25">
        <v>327</v>
      </c>
      <c r="B282" s="35" t="s">
        <v>963</v>
      </c>
      <c r="C282" s="25" t="s">
        <v>3233</v>
      </c>
      <c r="D282" s="35" t="s">
        <v>2692</v>
      </c>
      <c r="E282" s="35" t="s">
        <v>2793</v>
      </c>
      <c r="F282" s="35" t="s">
        <v>2834</v>
      </c>
      <c r="G282" s="4" t="s">
        <v>330</v>
      </c>
      <c r="H282" s="4" t="s">
        <v>405</v>
      </c>
      <c r="I282" s="50" t="s">
        <v>296</v>
      </c>
      <c r="J282" s="42">
        <v>1890</v>
      </c>
      <c r="K282" s="29">
        <v>2010</v>
      </c>
      <c r="L282" s="25" t="s">
        <v>385</v>
      </c>
      <c r="M282" s="29">
        <v>1975</v>
      </c>
      <c r="N282" s="25"/>
      <c r="O282" s="35"/>
      <c r="P282" s="25"/>
      <c r="Q282" s="42" t="s">
        <v>2924</v>
      </c>
      <c r="R282" s="25" t="s">
        <v>2998</v>
      </c>
      <c r="S282" s="35"/>
      <c r="T282" s="25"/>
      <c r="U282" s="25"/>
      <c r="V282" s="54" t="s">
        <v>560</v>
      </c>
      <c r="W282" s="35" t="s">
        <v>3330</v>
      </c>
      <c r="X282" s="25" t="s">
        <v>2384</v>
      </c>
      <c r="Y282" s="25"/>
      <c r="Z282" s="25"/>
      <c r="AA282" s="25"/>
      <c r="AB282" s="25"/>
    </row>
    <row r="283" spans="1:28" s="10" customFormat="1" ht="15" customHeight="1">
      <c r="A283" s="25">
        <v>328</v>
      </c>
      <c r="B283" s="35" t="s">
        <v>963</v>
      </c>
      <c r="C283" s="25" t="s">
        <v>3233</v>
      </c>
      <c r="D283" s="35" t="s">
        <v>2692</v>
      </c>
      <c r="E283" s="35" t="s">
        <v>2793</v>
      </c>
      <c r="F283" s="35" t="s">
        <v>2834</v>
      </c>
      <c r="G283" s="4" t="s">
        <v>330</v>
      </c>
      <c r="H283" s="4" t="s">
        <v>1148</v>
      </c>
      <c r="I283" s="50" t="s">
        <v>297</v>
      </c>
      <c r="J283" s="42">
        <v>1903</v>
      </c>
      <c r="K283" s="29">
        <v>2006</v>
      </c>
      <c r="L283" s="25"/>
      <c r="M283" s="29"/>
      <c r="N283" s="25"/>
      <c r="O283" s="35" t="s">
        <v>622</v>
      </c>
      <c r="P283" s="25"/>
      <c r="Q283" s="42" t="s">
        <v>2848</v>
      </c>
      <c r="R283" s="25"/>
      <c r="S283" s="35" t="s">
        <v>2848</v>
      </c>
      <c r="T283" s="25"/>
      <c r="U283" s="25"/>
      <c r="V283" s="54"/>
      <c r="W283" s="35" t="s">
        <v>2144</v>
      </c>
      <c r="X283" s="25"/>
      <c r="Y283" s="25"/>
      <c r="Z283" s="25"/>
      <c r="AA283" s="25"/>
      <c r="AB283" s="25"/>
    </row>
    <row r="284" spans="1:28" s="10" customFormat="1" ht="15" customHeight="1">
      <c r="A284" s="25">
        <v>329</v>
      </c>
      <c r="B284" s="35" t="s">
        <v>963</v>
      </c>
      <c r="C284" s="25" t="s">
        <v>3233</v>
      </c>
      <c r="D284" s="35" t="s">
        <v>2692</v>
      </c>
      <c r="E284" s="35" t="s">
        <v>2793</v>
      </c>
      <c r="F284" s="35" t="s">
        <v>2834</v>
      </c>
      <c r="G284" s="4" t="s">
        <v>330</v>
      </c>
      <c r="H284" s="4" t="s">
        <v>765</v>
      </c>
      <c r="I284" s="50" t="s">
        <v>298</v>
      </c>
      <c r="J284" s="42">
        <v>1935</v>
      </c>
      <c r="K284" s="29">
        <v>2006</v>
      </c>
      <c r="L284" s="25">
        <v>11</v>
      </c>
      <c r="M284" s="29">
        <v>1983</v>
      </c>
      <c r="N284" s="25"/>
      <c r="O284" s="35"/>
      <c r="P284" s="25"/>
      <c r="Q284" s="42" t="s">
        <v>2924</v>
      </c>
      <c r="R284" s="25" t="s">
        <v>2998</v>
      </c>
      <c r="S284" s="35" t="s">
        <v>3213</v>
      </c>
      <c r="T284" s="25"/>
      <c r="U284" s="25"/>
      <c r="V284" s="54" t="s">
        <v>560</v>
      </c>
      <c r="W284" s="35" t="s">
        <v>1657</v>
      </c>
      <c r="X284" s="25" t="s">
        <v>1803</v>
      </c>
      <c r="Y284" s="25"/>
      <c r="Z284" s="25"/>
      <c r="AA284" s="25"/>
      <c r="AB284" s="25"/>
    </row>
    <row r="285" spans="1:28" s="10" customFormat="1" ht="15" customHeight="1">
      <c r="A285" s="25">
        <v>330</v>
      </c>
      <c r="B285" s="35" t="s">
        <v>963</v>
      </c>
      <c r="C285" s="25" t="s">
        <v>3233</v>
      </c>
      <c r="D285" s="35" t="s">
        <v>2692</v>
      </c>
      <c r="E285" s="35" t="s">
        <v>2793</v>
      </c>
      <c r="F285" s="35" t="s">
        <v>2834</v>
      </c>
      <c r="G285" s="4" t="s">
        <v>3344</v>
      </c>
      <c r="H285" s="4" t="s">
        <v>3345</v>
      </c>
      <c r="I285" s="62" t="s">
        <v>1608</v>
      </c>
      <c r="J285" s="42">
        <v>1864</v>
      </c>
      <c r="K285" s="29">
        <v>2010</v>
      </c>
      <c r="L285" s="25" t="s">
        <v>318</v>
      </c>
      <c r="M285" s="29"/>
      <c r="N285" s="25"/>
      <c r="O285" s="35"/>
      <c r="P285" s="25"/>
      <c r="Q285" s="42" t="s">
        <v>3119</v>
      </c>
      <c r="R285" s="25"/>
      <c r="S285" s="35"/>
      <c r="T285" s="25"/>
      <c r="U285" s="25"/>
      <c r="V285" s="54"/>
      <c r="W285" s="35" t="s">
        <v>1135</v>
      </c>
      <c r="X285" s="25" t="s">
        <v>1803</v>
      </c>
      <c r="Y285" s="25" t="s">
        <v>1803</v>
      </c>
      <c r="Z285" s="19"/>
      <c r="AA285" s="19"/>
      <c r="AB285" s="25"/>
    </row>
    <row r="286" spans="1:28" s="10" customFormat="1" ht="15" customHeight="1">
      <c r="A286" s="25">
        <v>295</v>
      </c>
      <c r="B286" s="35" t="s">
        <v>963</v>
      </c>
      <c r="C286" s="25" t="s">
        <v>3233</v>
      </c>
      <c r="D286" s="35" t="s">
        <v>2692</v>
      </c>
      <c r="E286" s="35" t="s">
        <v>2793</v>
      </c>
      <c r="F286" s="35" t="s">
        <v>261</v>
      </c>
      <c r="G286" s="4" t="s">
        <v>727</v>
      </c>
      <c r="H286" s="4" t="s">
        <v>2908</v>
      </c>
      <c r="I286" s="62" t="s">
        <v>1545</v>
      </c>
      <c r="J286" s="42">
        <v>1949</v>
      </c>
      <c r="K286" s="29">
        <v>1984</v>
      </c>
      <c r="L286" s="25"/>
      <c r="M286" s="29">
        <v>1950</v>
      </c>
      <c r="N286" s="25">
        <v>2011</v>
      </c>
      <c r="O286" s="35" t="s">
        <v>288</v>
      </c>
      <c r="P286" s="25"/>
      <c r="Q286" s="42" t="s">
        <v>3119</v>
      </c>
      <c r="R286" s="25"/>
      <c r="S286" s="35"/>
      <c r="T286" s="25"/>
      <c r="U286" s="25"/>
      <c r="V286" s="54"/>
      <c r="W286" s="35" t="s">
        <v>2575</v>
      </c>
      <c r="X286" s="25"/>
      <c r="Y286" s="25"/>
      <c r="Z286" s="25"/>
      <c r="AA286" s="19"/>
      <c r="AB286" s="25"/>
    </row>
    <row r="287" spans="1:28" s="10" customFormat="1" ht="15" customHeight="1">
      <c r="A287" s="25">
        <v>296</v>
      </c>
      <c r="B287" s="35" t="s">
        <v>963</v>
      </c>
      <c r="C287" s="25" t="s">
        <v>3233</v>
      </c>
      <c r="D287" s="35" t="s">
        <v>2692</v>
      </c>
      <c r="E287" s="35" t="s">
        <v>2793</v>
      </c>
      <c r="F287" s="35" t="s">
        <v>261</v>
      </c>
      <c r="G287" s="4" t="s">
        <v>727</v>
      </c>
      <c r="H287" s="4" t="s">
        <v>3194</v>
      </c>
      <c r="I287" s="62" t="s">
        <v>1546</v>
      </c>
      <c r="J287" s="42">
        <v>1857</v>
      </c>
      <c r="K287" s="29">
        <v>2006</v>
      </c>
      <c r="L287" s="25">
        <v>6</v>
      </c>
      <c r="M287" s="29">
        <v>1950</v>
      </c>
      <c r="N287" s="25"/>
      <c r="O287" s="35" t="s">
        <v>288</v>
      </c>
      <c r="P287" s="25"/>
      <c r="Q287" s="42" t="s">
        <v>3119</v>
      </c>
      <c r="R287" s="25"/>
      <c r="S287" s="35"/>
      <c r="T287" s="25"/>
      <c r="U287" s="25"/>
      <c r="V287" s="54"/>
      <c r="W287" s="35" t="s">
        <v>2576</v>
      </c>
      <c r="X287" s="25" t="s">
        <v>2255</v>
      </c>
      <c r="Y287" s="25"/>
      <c r="Z287" s="25"/>
      <c r="AA287" s="19"/>
      <c r="AB287" s="25"/>
    </row>
    <row r="288" spans="1:28" s="10" customFormat="1" ht="15" customHeight="1">
      <c r="A288" s="25">
        <v>297</v>
      </c>
      <c r="B288" s="35" t="s">
        <v>963</v>
      </c>
      <c r="C288" s="25" t="s">
        <v>3233</v>
      </c>
      <c r="D288" s="35" t="s">
        <v>2692</v>
      </c>
      <c r="E288" s="35" t="s">
        <v>2793</v>
      </c>
      <c r="F288" s="35" t="s">
        <v>261</v>
      </c>
      <c r="G288" s="4" t="s">
        <v>727</v>
      </c>
      <c r="H288" s="4" t="s">
        <v>2140</v>
      </c>
      <c r="I288" s="62" t="s">
        <v>1546</v>
      </c>
      <c r="J288" s="42">
        <v>1857</v>
      </c>
      <c r="K288" s="29">
        <v>1966</v>
      </c>
      <c r="L288" s="25" t="s">
        <v>467</v>
      </c>
      <c r="M288" s="29">
        <v>1950</v>
      </c>
      <c r="N288" s="25"/>
      <c r="O288" s="35" t="s">
        <v>3184</v>
      </c>
      <c r="P288" s="25"/>
      <c r="Q288" s="42" t="s">
        <v>3119</v>
      </c>
      <c r="R288" s="25"/>
      <c r="S288" s="35"/>
      <c r="T288" s="25"/>
      <c r="U288" s="25"/>
      <c r="V288" s="54"/>
      <c r="W288" s="35" t="s">
        <v>2577</v>
      </c>
      <c r="X288" s="25" t="s">
        <v>1803</v>
      </c>
      <c r="Y288" s="25"/>
      <c r="Z288" s="25"/>
      <c r="AA288" s="19"/>
      <c r="AB288" s="25"/>
    </row>
    <row r="289" spans="1:28" s="10" customFormat="1" ht="15" customHeight="1">
      <c r="A289" s="25">
        <v>298</v>
      </c>
      <c r="B289" s="35" t="s">
        <v>963</v>
      </c>
      <c r="C289" s="25" t="s">
        <v>3233</v>
      </c>
      <c r="D289" s="35" t="s">
        <v>2692</v>
      </c>
      <c r="E289" s="35" t="s">
        <v>2793</v>
      </c>
      <c r="F289" s="35" t="s">
        <v>261</v>
      </c>
      <c r="G289" s="4" t="s">
        <v>2788</v>
      </c>
      <c r="H289" s="4" t="s">
        <v>781</v>
      </c>
      <c r="I289" s="62" t="s">
        <v>1684</v>
      </c>
      <c r="J289" s="42">
        <v>1857</v>
      </c>
      <c r="K289" s="29">
        <v>1905</v>
      </c>
      <c r="L289" s="25" t="s">
        <v>106</v>
      </c>
      <c r="M289" s="29">
        <v>1942</v>
      </c>
      <c r="N289" s="25">
        <v>2011</v>
      </c>
      <c r="O289" s="35" t="s">
        <v>288</v>
      </c>
      <c r="P289" s="25"/>
      <c r="Q289" s="42" t="s">
        <v>2924</v>
      </c>
      <c r="R289" s="25" t="s">
        <v>2998</v>
      </c>
      <c r="S289" s="35" t="s">
        <v>3211</v>
      </c>
      <c r="T289" s="25"/>
      <c r="U289" s="25"/>
      <c r="V289" s="54" t="s">
        <v>1353</v>
      </c>
      <c r="W289" s="35" t="s">
        <v>1650</v>
      </c>
      <c r="X289" s="25" t="s">
        <v>1803</v>
      </c>
      <c r="Y289" s="25"/>
      <c r="Z289" s="25"/>
      <c r="AA289" s="25"/>
      <c r="AB289" s="25"/>
    </row>
    <row r="290" spans="1:28" s="10" customFormat="1" ht="15" customHeight="1">
      <c r="A290" s="25">
        <v>299</v>
      </c>
      <c r="B290" s="35" t="s">
        <v>963</v>
      </c>
      <c r="C290" s="25" t="s">
        <v>3233</v>
      </c>
      <c r="D290" s="35" t="s">
        <v>2692</v>
      </c>
      <c r="E290" s="35" t="s">
        <v>2793</v>
      </c>
      <c r="F290" s="35" t="s">
        <v>261</v>
      </c>
      <c r="G290" s="4" t="s">
        <v>2788</v>
      </c>
      <c r="H290" s="4" t="s">
        <v>2731</v>
      </c>
      <c r="I290" s="62" t="s">
        <v>1685</v>
      </c>
      <c r="J290" s="42">
        <v>1937</v>
      </c>
      <c r="K290" s="29">
        <v>1987</v>
      </c>
      <c r="L290" s="25"/>
      <c r="M290" s="29">
        <v>1987</v>
      </c>
      <c r="N290" s="25"/>
      <c r="O290" s="35" t="s">
        <v>288</v>
      </c>
      <c r="P290" s="25"/>
      <c r="Q290" s="42" t="s">
        <v>2924</v>
      </c>
      <c r="R290" s="25" t="s">
        <v>2998</v>
      </c>
      <c r="S290" s="35" t="s">
        <v>3211</v>
      </c>
      <c r="T290" s="25"/>
      <c r="U290" s="25"/>
      <c r="V290" s="54" t="s">
        <v>102</v>
      </c>
      <c r="W290" s="35" t="s">
        <v>1651</v>
      </c>
      <c r="X290" s="25" t="s">
        <v>2255</v>
      </c>
      <c r="Y290" s="25"/>
      <c r="Z290" s="25"/>
      <c r="AA290" s="25"/>
      <c r="AB290" s="25"/>
    </row>
    <row r="291" spans="1:28" s="10" customFormat="1" ht="15" customHeight="1">
      <c r="A291" s="25">
        <v>300</v>
      </c>
      <c r="B291" s="35" t="s">
        <v>963</v>
      </c>
      <c r="C291" s="25" t="s">
        <v>3233</v>
      </c>
      <c r="D291" s="35" t="s">
        <v>2692</v>
      </c>
      <c r="E291" s="35" t="s">
        <v>2793</v>
      </c>
      <c r="F291" s="35" t="s">
        <v>752</v>
      </c>
      <c r="G291" s="4" t="s">
        <v>805</v>
      </c>
      <c r="H291" s="4" t="s">
        <v>806</v>
      </c>
      <c r="I291" s="50" t="s">
        <v>631</v>
      </c>
      <c r="J291" s="42">
        <v>1898</v>
      </c>
      <c r="K291" s="29">
        <v>2010</v>
      </c>
      <c r="L291" s="25">
        <v>11</v>
      </c>
      <c r="M291" s="29"/>
      <c r="N291" s="25"/>
      <c r="O291" s="35" t="s">
        <v>1194</v>
      </c>
      <c r="P291" s="25"/>
      <c r="Q291" s="42" t="s">
        <v>3119</v>
      </c>
      <c r="R291" s="25"/>
      <c r="S291" s="35"/>
      <c r="T291" s="25"/>
      <c r="U291" s="25"/>
      <c r="V291" s="54"/>
      <c r="W291" s="35" t="s">
        <v>1135</v>
      </c>
      <c r="X291" s="25" t="s">
        <v>1803</v>
      </c>
      <c r="Y291" s="25" t="s">
        <v>1803</v>
      </c>
      <c r="Z291" s="19"/>
      <c r="AA291" s="19"/>
      <c r="AB291" s="25"/>
    </row>
    <row r="292" spans="1:28" s="10" customFormat="1" ht="15" customHeight="1">
      <c r="A292" s="25">
        <v>301</v>
      </c>
      <c r="B292" s="35" t="s">
        <v>963</v>
      </c>
      <c r="C292" s="25" t="s">
        <v>3233</v>
      </c>
      <c r="D292" s="35" t="s">
        <v>2692</v>
      </c>
      <c r="E292" s="35" t="s">
        <v>2793</v>
      </c>
      <c r="F292" s="35" t="s">
        <v>2647</v>
      </c>
      <c r="G292" s="4" t="s">
        <v>1686</v>
      </c>
      <c r="H292" s="4" t="s">
        <v>2778</v>
      </c>
      <c r="I292" s="62" t="s">
        <v>1687</v>
      </c>
      <c r="J292" s="42">
        <v>1967</v>
      </c>
      <c r="K292" s="29">
        <v>2009</v>
      </c>
      <c r="L292" s="25" t="s">
        <v>3197</v>
      </c>
      <c r="M292" s="29"/>
      <c r="N292" s="25"/>
      <c r="O292" s="35"/>
      <c r="P292" s="25"/>
      <c r="Q292" s="42" t="s">
        <v>2848</v>
      </c>
      <c r="R292" s="25"/>
      <c r="S292" s="35" t="s">
        <v>3213</v>
      </c>
      <c r="T292" s="25"/>
      <c r="U292" s="25"/>
      <c r="V292" s="54"/>
      <c r="W292" s="35" t="s">
        <v>2583</v>
      </c>
      <c r="X292" s="25" t="s">
        <v>1803</v>
      </c>
      <c r="Y292" s="25"/>
      <c r="Z292" s="25"/>
      <c r="AA292" s="25"/>
      <c r="AB292" s="25"/>
    </row>
    <row r="293" spans="1:28" s="10" customFormat="1" ht="15" customHeight="1">
      <c r="A293" s="25">
        <v>302</v>
      </c>
      <c r="B293" s="35" t="s">
        <v>963</v>
      </c>
      <c r="C293" s="25" t="s">
        <v>3233</v>
      </c>
      <c r="D293" s="35" t="s">
        <v>2692</v>
      </c>
      <c r="E293" s="35" t="s">
        <v>2793</v>
      </c>
      <c r="F293" s="35" t="s">
        <v>1888</v>
      </c>
      <c r="G293" s="4" t="s">
        <v>2925</v>
      </c>
      <c r="H293" s="4" t="s">
        <v>807</v>
      </c>
      <c r="I293" s="50" t="s">
        <v>632</v>
      </c>
      <c r="J293" s="42">
        <v>1973</v>
      </c>
      <c r="K293" s="29">
        <v>1973</v>
      </c>
      <c r="L293" s="25" t="s">
        <v>2746</v>
      </c>
      <c r="M293" s="29"/>
      <c r="N293" s="25"/>
      <c r="O293" s="35"/>
      <c r="P293" s="25"/>
      <c r="Q293" s="42" t="s">
        <v>3119</v>
      </c>
      <c r="R293" s="25"/>
      <c r="S293" s="35"/>
      <c r="T293" s="25"/>
      <c r="U293" s="25"/>
      <c r="V293" s="54"/>
      <c r="W293" s="35" t="s">
        <v>3417</v>
      </c>
      <c r="X293" s="25" t="s">
        <v>1803</v>
      </c>
      <c r="Y293" s="25"/>
      <c r="Z293" s="25"/>
      <c r="AA293" s="19"/>
      <c r="AB293" s="25"/>
    </row>
    <row r="294" spans="1:28" s="14" customFormat="1" ht="15" customHeight="1">
      <c r="A294" s="25">
        <v>303</v>
      </c>
      <c r="B294" s="35" t="s">
        <v>963</v>
      </c>
      <c r="C294" s="25" t="s">
        <v>3233</v>
      </c>
      <c r="D294" s="35" t="s">
        <v>2692</v>
      </c>
      <c r="E294" s="35" t="s">
        <v>2793</v>
      </c>
      <c r="F294" s="35" t="s">
        <v>1888</v>
      </c>
      <c r="G294" s="4" t="s">
        <v>2925</v>
      </c>
      <c r="H294" s="4" t="s">
        <v>2926</v>
      </c>
      <c r="I294" s="50" t="s">
        <v>632</v>
      </c>
      <c r="J294" s="42">
        <v>1973</v>
      </c>
      <c r="K294" s="29">
        <v>2006</v>
      </c>
      <c r="L294" s="25"/>
      <c r="M294" s="29">
        <v>1979</v>
      </c>
      <c r="N294" s="25"/>
      <c r="O294" s="35" t="s">
        <v>288</v>
      </c>
      <c r="P294" s="25"/>
      <c r="Q294" s="42" t="s">
        <v>3119</v>
      </c>
      <c r="R294" s="25"/>
      <c r="S294" s="35"/>
      <c r="T294" s="25"/>
      <c r="U294" s="25"/>
      <c r="V294" s="54"/>
      <c r="W294" s="35" t="s">
        <v>771</v>
      </c>
      <c r="X294" s="25"/>
      <c r="Y294" s="25"/>
      <c r="Z294" s="25"/>
      <c r="AA294" s="25"/>
      <c r="AB294" s="25"/>
    </row>
    <row r="295" spans="1:28" s="10" customFormat="1" ht="15" customHeight="1">
      <c r="A295" s="25">
        <v>303.10000000000002</v>
      </c>
      <c r="B295" s="35" t="s">
        <v>963</v>
      </c>
      <c r="C295" s="25" t="s">
        <v>3233</v>
      </c>
      <c r="D295" s="35" t="s">
        <v>2692</v>
      </c>
      <c r="E295" s="35" t="s">
        <v>2793</v>
      </c>
      <c r="F295" s="35" t="s">
        <v>1888</v>
      </c>
      <c r="G295" s="4" t="s">
        <v>2925</v>
      </c>
      <c r="H295" s="4" t="s">
        <v>2470</v>
      </c>
      <c r="I295" s="50" t="s">
        <v>632</v>
      </c>
      <c r="J295" s="42">
        <v>1973</v>
      </c>
      <c r="K295" s="29">
        <v>1973</v>
      </c>
      <c r="L295" s="25" t="s">
        <v>2746</v>
      </c>
      <c r="M295" s="29"/>
      <c r="N295" s="25"/>
      <c r="O295" s="35" t="s">
        <v>2721</v>
      </c>
      <c r="P295" s="25"/>
      <c r="Q295" s="42" t="s">
        <v>3119</v>
      </c>
      <c r="R295" s="25"/>
      <c r="S295" s="35" t="s">
        <v>3210</v>
      </c>
      <c r="T295" s="25"/>
      <c r="U295" s="25"/>
      <c r="V295" s="54"/>
      <c r="W295" s="35" t="s">
        <v>2471</v>
      </c>
      <c r="X295" s="25"/>
      <c r="Y295" s="25"/>
      <c r="Z295" s="25"/>
      <c r="AA295" s="19"/>
      <c r="AB295" s="25"/>
    </row>
    <row r="296" spans="1:28" s="10" customFormat="1" ht="15" customHeight="1">
      <c r="A296" s="25">
        <v>300.10000000000002</v>
      </c>
      <c r="B296" s="35" t="s">
        <v>2582</v>
      </c>
      <c r="C296" s="25" t="s">
        <v>2627</v>
      </c>
      <c r="D296" s="35" t="s">
        <v>2628</v>
      </c>
      <c r="E296" s="35" t="s">
        <v>2629</v>
      </c>
      <c r="F296" s="35" t="s">
        <v>844</v>
      </c>
      <c r="G296" s="4" t="s">
        <v>2630</v>
      </c>
      <c r="H296" s="4" t="s">
        <v>2631</v>
      </c>
      <c r="I296" s="50" t="s">
        <v>2279</v>
      </c>
      <c r="J296" s="42">
        <v>1856</v>
      </c>
      <c r="K296" s="29"/>
      <c r="L296" s="25">
        <v>10</v>
      </c>
      <c r="M296" s="29">
        <v>1942</v>
      </c>
      <c r="N296" s="25"/>
      <c r="O296" s="35" t="s">
        <v>2508</v>
      </c>
      <c r="P296" s="25"/>
      <c r="Q296" s="42" t="s">
        <v>3119</v>
      </c>
      <c r="R296" s="25"/>
      <c r="S296" s="35"/>
      <c r="T296" s="25"/>
      <c r="U296" s="25"/>
      <c r="V296" s="54" t="s">
        <v>3131</v>
      </c>
      <c r="W296" s="35" t="s">
        <v>2507</v>
      </c>
      <c r="X296" s="25" t="s">
        <v>2941</v>
      </c>
      <c r="Y296" s="25"/>
      <c r="Z296" s="25"/>
      <c r="AA296" s="19"/>
      <c r="AB296" s="25"/>
    </row>
    <row r="297" spans="1:28" s="10" customFormat="1" ht="15" customHeight="1">
      <c r="A297" s="25">
        <v>304.10000000000002</v>
      </c>
      <c r="B297" s="35" t="s">
        <v>963</v>
      </c>
      <c r="C297" s="25" t="s">
        <v>3233</v>
      </c>
      <c r="D297" s="35" t="s">
        <v>2692</v>
      </c>
      <c r="E297" s="35" t="s">
        <v>2793</v>
      </c>
      <c r="F297" s="35" t="s">
        <v>844</v>
      </c>
      <c r="G297" s="4" t="s">
        <v>845</v>
      </c>
      <c r="H297" s="4" t="s">
        <v>2860</v>
      </c>
      <c r="I297" s="50" t="s">
        <v>2861</v>
      </c>
      <c r="J297" s="42">
        <v>1974</v>
      </c>
      <c r="K297" s="29"/>
      <c r="L297" s="25"/>
      <c r="M297" s="29">
        <v>1942</v>
      </c>
      <c r="N297" s="25"/>
      <c r="O297" s="35"/>
      <c r="P297" s="25"/>
      <c r="Q297" s="42" t="s">
        <v>3119</v>
      </c>
      <c r="R297" s="25"/>
      <c r="S297" s="35"/>
      <c r="T297" s="25"/>
      <c r="U297" s="25"/>
      <c r="V297" s="54"/>
      <c r="W297" s="35" t="s">
        <v>211</v>
      </c>
      <c r="X297" s="25"/>
      <c r="Y297" s="25"/>
      <c r="Z297" s="25"/>
      <c r="AA297" s="19"/>
      <c r="AB297" s="25"/>
    </row>
    <row r="298" spans="1:28" s="10" customFormat="1" ht="15" customHeight="1">
      <c r="A298" s="25">
        <v>304.2</v>
      </c>
      <c r="B298" s="35" t="s">
        <v>963</v>
      </c>
      <c r="C298" s="25" t="s">
        <v>3233</v>
      </c>
      <c r="D298" s="35" t="s">
        <v>2692</v>
      </c>
      <c r="E298" s="35" t="s">
        <v>2793</v>
      </c>
      <c r="F298" s="35" t="s">
        <v>844</v>
      </c>
      <c r="G298" s="4" t="s">
        <v>825</v>
      </c>
      <c r="H298" s="4" t="s">
        <v>2451</v>
      </c>
      <c r="I298" s="50" t="s">
        <v>826</v>
      </c>
      <c r="J298" s="42">
        <v>2002</v>
      </c>
      <c r="K298" s="29"/>
      <c r="L298" s="25"/>
      <c r="M298" s="29"/>
      <c r="N298" s="25">
        <v>2011</v>
      </c>
      <c r="O298" s="35" t="s">
        <v>3219</v>
      </c>
      <c r="P298" s="25"/>
      <c r="Q298" s="42" t="s">
        <v>3119</v>
      </c>
      <c r="R298" s="25"/>
      <c r="S298" s="35" t="s">
        <v>3210</v>
      </c>
      <c r="T298" s="25"/>
      <c r="U298" s="25"/>
      <c r="V298" s="54"/>
      <c r="W298" s="35" t="s">
        <v>629</v>
      </c>
      <c r="X298" s="25" t="s">
        <v>1803</v>
      </c>
      <c r="Y298" s="25"/>
      <c r="Z298" s="19"/>
      <c r="AA298" s="19"/>
      <c r="AB298" s="25"/>
    </row>
    <row r="299" spans="1:28" s="10" customFormat="1" ht="15" customHeight="1">
      <c r="A299" s="25">
        <v>304.3</v>
      </c>
      <c r="B299" s="35" t="s">
        <v>963</v>
      </c>
      <c r="C299" s="25" t="s">
        <v>3233</v>
      </c>
      <c r="D299" s="35" t="s">
        <v>2692</v>
      </c>
      <c r="E299" s="35" t="s">
        <v>2793</v>
      </c>
      <c r="F299" s="35" t="s">
        <v>915</v>
      </c>
      <c r="G299" s="4" t="s">
        <v>1132</v>
      </c>
      <c r="H299" s="4" t="s">
        <v>1131</v>
      </c>
      <c r="I299" s="50" t="s">
        <v>1137</v>
      </c>
      <c r="J299" s="42">
        <v>1913</v>
      </c>
      <c r="K299" s="29"/>
      <c r="L299" s="25"/>
      <c r="M299" s="29">
        <v>1941</v>
      </c>
      <c r="N299" s="25"/>
      <c r="O299" s="35" t="s">
        <v>622</v>
      </c>
      <c r="P299" s="25"/>
      <c r="Q299" s="42" t="s">
        <v>3119</v>
      </c>
      <c r="R299" s="25"/>
      <c r="S299" s="35"/>
      <c r="T299" s="25"/>
      <c r="U299" s="25"/>
      <c r="V299" s="54" t="s">
        <v>937</v>
      </c>
      <c r="W299" s="35" t="s">
        <v>211</v>
      </c>
      <c r="X299" s="25"/>
      <c r="Y299" s="25"/>
      <c r="Z299" s="25"/>
      <c r="AA299" s="19"/>
      <c r="AB299" s="25"/>
    </row>
    <row r="300" spans="1:28" s="10" customFormat="1" ht="15" customHeight="1">
      <c r="A300" s="25">
        <v>305</v>
      </c>
      <c r="B300" s="35" t="s">
        <v>963</v>
      </c>
      <c r="C300" s="25" t="s">
        <v>3233</v>
      </c>
      <c r="D300" s="35" t="s">
        <v>2692</v>
      </c>
      <c r="E300" s="35" t="s">
        <v>2793</v>
      </c>
      <c r="F300" s="35" t="s">
        <v>915</v>
      </c>
      <c r="G300" s="4" t="s">
        <v>916</v>
      </c>
      <c r="H300" s="4" t="s">
        <v>917</v>
      </c>
      <c r="I300" s="62" t="s">
        <v>1688</v>
      </c>
      <c r="J300" s="42">
        <v>1853</v>
      </c>
      <c r="K300" s="29">
        <v>2006</v>
      </c>
      <c r="L300" s="25" t="s">
        <v>266</v>
      </c>
      <c r="M300" s="29"/>
      <c r="N300" s="25"/>
      <c r="O300" s="35" t="s">
        <v>288</v>
      </c>
      <c r="P300" s="25"/>
      <c r="Q300" s="42" t="s">
        <v>2924</v>
      </c>
      <c r="R300" s="25"/>
      <c r="S300" s="35" t="s">
        <v>2848</v>
      </c>
      <c r="T300" s="25"/>
      <c r="U300" s="25"/>
      <c r="V300" s="54" t="s">
        <v>2469</v>
      </c>
      <c r="W300" s="35" t="s">
        <v>2584</v>
      </c>
      <c r="X300" s="25" t="s">
        <v>1803</v>
      </c>
      <c r="Y300" s="25"/>
      <c r="Z300" s="25"/>
      <c r="AA300" s="25"/>
      <c r="AB300" s="25"/>
    </row>
    <row r="301" spans="1:28" s="10" customFormat="1" ht="15" customHeight="1">
      <c r="A301" s="25">
        <v>306</v>
      </c>
      <c r="B301" s="35" t="s">
        <v>963</v>
      </c>
      <c r="C301" s="25" t="s">
        <v>3233</v>
      </c>
      <c r="D301" s="35" t="s">
        <v>2692</v>
      </c>
      <c r="E301" s="35" t="s">
        <v>2793</v>
      </c>
      <c r="F301" s="35" t="s">
        <v>960</v>
      </c>
      <c r="G301" s="4" t="s">
        <v>1689</v>
      </c>
      <c r="H301" s="4" t="s">
        <v>961</v>
      </c>
      <c r="I301" s="62" t="s">
        <v>1690</v>
      </c>
      <c r="J301" s="42">
        <v>1962</v>
      </c>
      <c r="K301" s="29">
        <v>2006</v>
      </c>
      <c r="L301" s="25"/>
      <c r="M301" s="29"/>
      <c r="N301" s="25"/>
      <c r="O301" s="35" t="s">
        <v>288</v>
      </c>
      <c r="P301" s="25"/>
      <c r="Q301" s="42" t="s">
        <v>3119</v>
      </c>
      <c r="R301" s="25"/>
      <c r="S301" s="35"/>
      <c r="T301" s="25"/>
      <c r="U301" s="25"/>
      <c r="V301" s="54"/>
      <c r="W301" s="35" t="s">
        <v>2144</v>
      </c>
      <c r="X301" s="25"/>
      <c r="Y301" s="25"/>
      <c r="Z301" s="19"/>
      <c r="AA301" s="19"/>
      <c r="AB301" s="25"/>
    </row>
    <row r="302" spans="1:28" s="10" customFormat="1" ht="15" customHeight="1">
      <c r="A302" s="25">
        <v>307</v>
      </c>
      <c r="B302" s="35" t="s">
        <v>963</v>
      </c>
      <c r="C302" s="25" t="s">
        <v>3233</v>
      </c>
      <c r="D302" s="35" t="s">
        <v>2692</v>
      </c>
      <c r="E302" s="35" t="s">
        <v>2793</v>
      </c>
      <c r="F302" s="35" t="s">
        <v>960</v>
      </c>
      <c r="G302" s="4" t="s">
        <v>2789</v>
      </c>
      <c r="H302" s="4" t="s">
        <v>2790</v>
      </c>
      <c r="I302" s="50" t="s">
        <v>634</v>
      </c>
      <c r="J302" s="42">
        <v>1942</v>
      </c>
      <c r="K302" s="29">
        <v>2006</v>
      </c>
      <c r="L302" s="25" t="s">
        <v>331</v>
      </c>
      <c r="M302" s="29"/>
      <c r="N302" s="25"/>
      <c r="O302" s="35" t="s">
        <v>288</v>
      </c>
      <c r="P302" s="25"/>
      <c r="Q302" s="42" t="s">
        <v>3119</v>
      </c>
      <c r="R302" s="25"/>
      <c r="S302" s="35"/>
      <c r="T302" s="25"/>
      <c r="U302" s="25"/>
      <c r="V302" s="54"/>
      <c r="W302" s="35" t="s">
        <v>981</v>
      </c>
      <c r="X302" s="25" t="s">
        <v>2499</v>
      </c>
      <c r="Y302" s="25"/>
      <c r="Z302" s="19"/>
      <c r="AA302" s="19"/>
      <c r="AB302" s="25"/>
    </row>
    <row r="303" spans="1:28" s="10" customFormat="1" ht="15" customHeight="1">
      <c r="A303" s="25">
        <v>306.10000000000002</v>
      </c>
      <c r="B303" s="35" t="s">
        <v>963</v>
      </c>
      <c r="C303" s="25" t="s">
        <v>3233</v>
      </c>
      <c r="D303" s="35" t="s">
        <v>2692</v>
      </c>
      <c r="E303" s="35" t="s">
        <v>2793</v>
      </c>
      <c r="F303" s="35" t="s">
        <v>960</v>
      </c>
      <c r="G303" s="4" t="s">
        <v>2789</v>
      </c>
      <c r="H303" s="4" t="s">
        <v>2446</v>
      </c>
      <c r="I303" s="50" t="s">
        <v>633</v>
      </c>
      <c r="J303" s="42">
        <v>1913</v>
      </c>
      <c r="K303" s="29"/>
      <c r="L303" s="25"/>
      <c r="M303" s="29">
        <v>1942</v>
      </c>
      <c r="N303" s="25"/>
      <c r="O303" s="35" t="s">
        <v>288</v>
      </c>
      <c r="P303" s="25"/>
      <c r="Q303" s="42" t="s">
        <v>3119</v>
      </c>
      <c r="R303" s="25"/>
      <c r="S303" s="35"/>
      <c r="T303" s="25"/>
      <c r="U303" s="25"/>
      <c r="V303" s="54"/>
      <c r="W303" s="35" t="s">
        <v>2585</v>
      </c>
      <c r="X303" s="25"/>
      <c r="Y303" s="25"/>
      <c r="Z303" s="25"/>
      <c r="AA303" s="19"/>
      <c r="AB303" s="25"/>
    </row>
    <row r="304" spans="1:28" s="10" customFormat="1" ht="15" customHeight="1">
      <c r="A304" s="25">
        <v>307.10000000000002</v>
      </c>
      <c r="B304" s="35" t="s">
        <v>963</v>
      </c>
      <c r="C304" s="25" t="s">
        <v>3233</v>
      </c>
      <c r="D304" s="35" t="s">
        <v>2692</v>
      </c>
      <c r="E304" s="35" t="s">
        <v>2793</v>
      </c>
      <c r="F304" s="35" t="s">
        <v>3082</v>
      </c>
      <c r="G304" s="4" t="s">
        <v>2485</v>
      </c>
      <c r="H304" s="4" t="s">
        <v>2486</v>
      </c>
      <c r="I304" s="50" t="s">
        <v>2487</v>
      </c>
      <c r="J304" s="42">
        <v>1838</v>
      </c>
      <c r="K304" s="29"/>
      <c r="L304" s="25"/>
      <c r="M304" s="29">
        <v>1950</v>
      </c>
      <c r="N304" s="25"/>
      <c r="O304" s="35" t="s">
        <v>2488</v>
      </c>
      <c r="P304" s="25"/>
      <c r="Q304" s="42" t="s">
        <v>2848</v>
      </c>
      <c r="R304" s="25"/>
      <c r="S304" s="35" t="s">
        <v>3211</v>
      </c>
      <c r="T304" s="25"/>
      <c r="U304" s="25"/>
      <c r="V304" s="54" t="s">
        <v>2503</v>
      </c>
      <c r="W304" s="35" t="s">
        <v>211</v>
      </c>
      <c r="X304" s="25"/>
      <c r="Y304" s="25"/>
      <c r="Z304" s="19"/>
      <c r="AA304" s="22"/>
      <c r="AB304" s="25"/>
    </row>
    <row r="305" spans="1:28" s="10" customFormat="1" ht="15" customHeight="1">
      <c r="A305" s="25">
        <v>308</v>
      </c>
      <c r="B305" s="35" t="s">
        <v>963</v>
      </c>
      <c r="C305" s="25" t="s">
        <v>3233</v>
      </c>
      <c r="D305" s="35" t="s">
        <v>2692</v>
      </c>
      <c r="E305" s="35" t="s">
        <v>2793</v>
      </c>
      <c r="F305" s="35" t="s">
        <v>3082</v>
      </c>
      <c r="G305" s="4" t="s">
        <v>2830</v>
      </c>
      <c r="H305" s="4" t="s">
        <v>3308</v>
      </c>
      <c r="I305" s="50" t="s">
        <v>635</v>
      </c>
      <c r="J305" s="42">
        <v>1905</v>
      </c>
      <c r="K305" s="29">
        <v>1988</v>
      </c>
      <c r="L305" s="25" t="s">
        <v>385</v>
      </c>
      <c r="M305" s="29">
        <v>1949</v>
      </c>
      <c r="N305" s="25"/>
      <c r="O305" s="35"/>
      <c r="P305" s="25"/>
      <c r="Q305" s="42" t="s">
        <v>2924</v>
      </c>
      <c r="R305" s="25"/>
      <c r="S305" s="35" t="s">
        <v>815</v>
      </c>
      <c r="T305" s="25"/>
      <c r="U305" s="25"/>
      <c r="V305" s="54" t="s">
        <v>2504</v>
      </c>
      <c r="W305" s="35" t="s">
        <v>1655</v>
      </c>
      <c r="X305" s="25" t="s">
        <v>1803</v>
      </c>
      <c r="Y305" s="25"/>
      <c r="Z305" s="25"/>
      <c r="AA305" s="25"/>
      <c r="AB305" s="25"/>
    </row>
    <row r="306" spans="1:28" s="10" customFormat="1" ht="15" customHeight="1">
      <c r="A306" s="25">
        <v>309</v>
      </c>
      <c r="B306" s="35" t="s">
        <v>963</v>
      </c>
      <c r="C306" s="25" t="s">
        <v>3233</v>
      </c>
      <c r="D306" s="35" t="s">
        <v>2692</v>
      </c>
      <c r="E306" s="35" t="s">
        <v>2793</v>
      </c>
      <c r="F306" s="35" t="s">
        <v>2596</v>
      </c>
      <c r="G306" s="4" t="s">
        <v>918</v>
      </c>
      <c r="H306" s="4" t="s">
        <v>919</v>
      </c>
      <c r="I306" s="50" t="s">
        <v>636</v>
      </c>
      <c r="J306" s="42">
        <v>1996</v>
      </c>
      <c r="K306" s="29">
        <v>2010</v>
      </c>
      <c r="L306" s="25" t="s">
        <v>958</v>
      </c>
      <c r="M306" s="29"/>
      <c r="N306" s="25"/>
      <c r="O306" s="35"/>
      <c r="P306" s="25"/>
      <c r="Q306" s="42" t="s">
        <v>3119</v>
      </c>
      <c r="R306" s="25"/>
      <c r="S306" s="35"/>
      <c r="T306" s="25"/>
      <c r="U306" s="25"/>
      <c r="V306" s="54"/>
      <c r="W306" s="35" t="s">
        <v>1135</v>
      </c>
      <c r="X306" s="25" t="s">
        <v>1803</v>
      </c>
      <c r="Y306" s="25" t="s">
        <v>1803</v>
      </c>
      <c r="Z306" s="19"/>
      <c r="AA306" s="19"/>
      <c r="AB306" s="25"/>
    </row>
    <row r="307" spans="1:28" s="10" customFormat="1" ht="15" customHeight="1">
      <c r="A307" s="25">
        <v>310</v>
      </c>
      <c r="B307" s="35" t="s">
        <v>963</v>
      </c>
      <c r="C307" s="25" t="s">
        <v>3233</v>
      </c>
      <c r="D307" s="35" t="s">
        <v>2692</v>
      </c>
      <c r="E307" s="35" t="s">
        <v>2793</v>
      </c>
      <c r="F307" s="35" t="s">
        <v>2596</v>
      </c>
      <c r="G307" s="4" t="s">
        <v>920</v>
      </c>
      <c r="H307" s="4" t="s">
        <v>2799</v>
      </c>
      <c r="I307" s="62" t="s">
        <v>1872</v>
      </c>
      <c r="J307" s="42">
        <v>1864</v>
      </c>
      <c r="K307" s="29">
        <v>2010</v>
      </c>
      <c r="L307" s="25" t="s">
        <v>318</v>
      </c>
      <c r="M307" s="29"/>
      <c r="N307" s="25"/>
      <c r="O307" s="35" t="s">
        <v>622</v>
      </c>
      <c r="P307" s="25"/>
      <c r="Q307" s="42" t="s">
        <v>3119</v>
      </c>
      <c r="R307" s="25"/>
      <c r="S307" s="35"/>
      <c r="T307" s="25"/>
      <c r="U307" s="25"/>
      <c r="V307" s="54"/>
      <c r="W307" s="35" t="s">
        <v>1135</v>
      </c>
      <c r="X307" s="25" t="s">
        <v>1803</v>
      </c>
      <c r="Y307" s="25" t="s">
        <v>1803</v>
      </c>
      <c r="Z307" s="19"/>
      <c r="AA307" s="19"/>
      <c r="AB307" s="25"/>
    </row>
    <row r="308" spans="1:28" s="10" customFormat="1" ht="15" customHeight="1">
      <c r="A308" s="25">
        <v>311</v>
      </c>
      <c r="B308" s="35" t="s">
        <v>963</v>
      </c>
      <c r="C308" s="25" t="s">
        <v>3233</v>
      </c>
      <c r="D308" s="35" t="s">
        <v>2692</v>
      </c>
      <c r="E308" s="35" t="s">
        <v>2793</v>
      </c>
      <c r="F308" s="35" t="s">
        <v>2596</v>
      </c>
      <c r="G308" s="4" t="s">
        <v>2787</v>
      </c>
      <c r="H308" s="4" t="s">
        <v>2076</v>
      </c>
      <c r="I308" s="50" t="s">
        <v>110</v>
      </c>
      <c r="J308" s="42">
        <v>1873</v>
      </c>
      <c r="K308" s="29">
        <v>1986</v>
      </c>
      <c r="L308" s="25" t="s">
        <v>3339</v>
      </c>
      <c r="M308" s="29">
        <v>1986</v>
      </c>
      <c r="N308" s="25"/>
      <c r="O308" s="35" t="s">
        <v>60</v>
      </c>
      <c r="P308" s="25"/>
      <c r="Q308" s="42" t="s">
        <v>2924</v>
      </c>
      <c r="R308" s="25" t="s">
        <v>2998</v>
      </c>
      <c r="S308" s="35" t="s">
        <v>3211</v>
      </c>
      <c r="T308" s="25"/>
      <c r="U308" s="25"/>
      <c r="V308" s="54"/>
      <c r="W308" s="35" t="s">
        <v>1653</v>
      </c>
      <c r="X308" s="25" t="s">
        <v>1803</v>
      </c>
      <c r="Y308" s="25"/>
      <c r="Z308" s="25"/>
      <c r="AA308" s="25"/>
      <c r="AB308" s="25"/>
    </row>
    <row r="309" spans="1:28" s="10" customFormat="1" ht="15" customHeight="1">
      <c r="A309" s="25">
        <v>312</v>
      </c>
      <c r="B309" s="35" t="s">
        <v>963</v>
      </c>
      <c r="C309" s="25" t="s">
        <v>3233</v>
      </c>
      <c r="D309" s="35" t="s">
        <v>2692</v>
      </c>
      <c r="E309" s="35" t="s">
        <v>2793</v>
      </c>
      <c r="F309" s="35" t="s">
        <v>2596</v>
      </c>
      <c r="G309" s="4" t="s">
        <v>2787</v>
      </c>
      <c r="H309" s="4" t="s">
        <v>2992</v>
      </c>
      <c r="I309" s="50" t="s">
        <v>638</v>
      </c>
      <c r="J309" s="42">
        <v>1954</v>
      </c>
      <c r="K309" s="29">
        <v>1954</v>
      </c>
      <c r="L309" s="25"/>
      <c r="M309" s="29">
        <v>1954</v>
      </c>
      <c r="N309" s="25"/>
      <c r="O309" s="35"/>
      <c r="P309" s="25"/>
      <c r="Q309" s="42" t="s">
        <v>3119</v>
      </c>
      <c r="R309" s="25"/>
      <c r="S309" s="35"/>
      <c r="T309" s="25"/>
      <c r="U309" s="25"/>
      <c r="V309" s="54"/>
      <c r="W309" s="35" t="s">
        <v>2586</v>
      </c>
      <c r="X309" s="25" t="s">
        <v>1803</v>
      </c>
      <c r="Y309" s="25"/>
      <c r="Z309" s="25"/>
      <c r="AA309" s="19"/>
      <c r="AB309" s="25"/>
    </row>
    <row r="310" spans="1:28" s="10" customFormat="1" ht="15" customHeight="1">
      <c r="A310" s="25">
        <v>313</v>
      </c>
      <c r="B310" s="35" t="s">
        <v>963</v>
      </c>
      <c r="C310" s="25" t="s">
        <v>3233</v>
      </c>
      <c r="D310" s="35" t="s">
        <v>2692</v>
      </c>
      <c r="E310" s="35" t="s">
        <v>2793</v>
      </c>
      <c r="F310" s="35" t="s">
        <v>1974</v>
      </c>
      <c r="G310" s="4" t="s">
        <v>1975</v>
      </c>
      <c r="H310" s="4" t="s">
        <v>260</v>
      </c>
      <c r="I310" s="62" t="s">
        <v>1873</v>
      </c>
      <c r="J310" s="42">
        <v>1962</v>
      </c>
      <c r="K310" s="29">
        <v>2006</v>
      </c>
      <c r="L310" s="25"/>
      <c r="M310" s="29"/>
      <c r="N310" s="25"/>
      <c r="O310" s="35" t="s">
        <v>2721</v>
      </c>
      <c r="P310" s="25"/>
      <c r="Q310" s="42" t="s">
        <v>3119</v>
      </c>
      <c r="R310" s="25"/>
      <c r="S310" s="35"/>
      <c r="T310" s="25"/>
      <c r="U310" s="25"/>
      <c r="V310" s="54"/>
      <c r="W310" s="35" t="s">
        <v>2144</v>
      </c>
      <c r="X310" s="25"/>
      <c r="Y310" s="25"/>
      <c r="Z310" s="19"/>
      <c r="AA310" s="19"/>
      <c r="AB310" s="25"/>
    </row>
    <row r="311" spans="1:28" s="10" customFormat="1" ht="15" customHeight="1">
      <c r="A311" s="25">
        <v>321.10000000000002</v>
      </c>
      <c r="B311" s="35" t="s">
        <v>963</v>
      </c>
      <c r="C311" s="25" t="s">
        <v>3233</v>
      </c>
      <c r="D311" s="35" t="s">
        <v>2692</v>
      </c>
      <c r="E311" s="35" t="s">
        <v>2793</v>
      </c>
      <c r="F311" s="35" t="s">
        <v>2608</v>
      </c>
      <c r="G311" s="4" t="s">
        <v>2609</v>
      </c>
      <c r="H311" s="4" t="s">
        <v>2610</v>
      </c>
      <c r="I311" s="62" t="s">
        <v>1466</v>
      </c>
      <c r="J311" s="42">
        <v>1898</v>
      </c>
      <c r="K311" s="29"/>
      <c r="L311" s="25"/>
      <c r="M311" s="29">
        <v>1966</v>
      </c>
      <c r="N311" s="25"/>
      <c r="O311" s="35"/>
      <c r="P311" s="25"/>
      <c r="Q311" s="42" t="s">
        <v>2848</v>
      </c>
      <c r="R311" s="25"/>
      <c r="S311" s="35"/>
      <c r="T311" s="25"/>
      <c r="U311" s="25"/>
      <c r="V311" s="54"/>
      <c r="W311" s="35" t="s">
        <v>922</v>
      </c>
      <c r="X311" s="25"/>
      <c r="Y311" s="25"/>
      <c r="Z311" s="19"/>
      <c r="AA311" s="19"/>
      <c r="AB311" s="25"/>
    </row>
    <row r="312" spans="1:28" s="10" customFormat="1" ht="15" customHeight="1">
      <c r="A312" s="25">
        <v>314</v>
      </c>
      <c r="B312" s="35" t="s">
        <v>963</v>
      </c>
      <c r="C312" s="25" t="s">
        <v>3233</v>
      </c>
      <c r="D312" s="35" t="s">
        <v>2692</v>
      </c>
      <c r="E312" s="35" t="s">
        <v>2793</v>
      </c>
      <c r="F312" s="35" t="s">
        <v>3420</v>
      </c>
      <c r="G312" s="4" t="s">
        <v>2730</v>
      </c>
      <c r="H312" s="4" t="s">
        <v>2947</v>
      </c>
      <c r="I312" s="50" t="s">
        <v>292</v>
      </c>
      <c r="J312" s="42">
        <v>1981</v>
      </c>
      <c r="K312" s="29">
        <v>2006</v>
      </c>
      <c r="L312" s="25" t="s">
        <v>2746</v>
      </c>
      <c r="M312" s="29"/>
      <c r="N312" s="25"/>
      <c r="O312" s="35" t="s">
        <v>288</v>
      </c>
      <c r="P312" s="25"/>
      <c r="Q312" s="42" t="s">
        <v>3119</v>
      </c>
      <c r="R312" s="25"/>
      <c r="S312" s="35"/>
      <c r="T312" s="25"/>
      <c r="U312" s="25"/>
      <c r="V312" s="54"/>
      <c r="W312" s="35" t="s">
        <v>981</v>
      </c>
      <c r="X312" s="25" t="s">
        <v>1803</v>
      </c>
      <c r="Y312" s="25"/>
      <c r="Z312" s="19"/>
      <c r="AA312" s="19"/>
      <c r="AB312" s="25"/>
    </row>
    <row r="313" spans="1:28" s="10" customFormat="1" ht="15" customHeight="1">
      <c r="A313" s="25">
        <v>315</v>
      </c>
      <c r="B313" s="35" t="s">
        <v>963</v>
      </c>
      <c r="C313" s="25" t="s">
        <v>3233</v>
      </c>
      <c r="D313" s="35" t="s">
        <v>2692</v>
      </c>
      <c r="E313" s="35" t="s">
        <v>2793</v>
      </c>
      <c r="F313" s="35" t="s">
        <v>3420</v>
      </c>
      <c r="G313" s="4" t="s">
        <v>2730</v>
      </c>
      <c r="H313" s="4" t="s">
        <v>3311</v>
      </c>
      <c r="I313" s="62" t="s">
        <v>1874</v>
      </c>
      <c r="J313" s="42">
        <v>1905</v>
      </c>
      <c r="K313" s="29">
        <v>2009</v>
      </c>
      <c r="L313" s="25" t="s">
        <v>2746</v>
      </c>
      <c r="M313" s="29">
        <v>1974</v>
      </c>
      <c r="N313" s="25"/>
      <c r="O313" s="35" t="s">
        <v>288</v>
      </c>
      <c r="P313" s="25"/>
      <c r="Q313" s="42" t="s">
        <v>2924</v>
      </c>
      <c r="R313" s="25" t="s">
        <v>2640</v>
      </c>
      <c r="S313" s="35" t="s">
        <v>3211</v>
      </c>
      <c r="T313" s="25"/>
      <c r="U313" s="25"/>
      <c r="V313" s="54"/>
      <c r="W313" s="35" t="s">
        <v>2578</v>
      </c>
      <c r="X313" s="25" t="s">
        <v>1803</v>
      </c>
      <c r="Y313" s="25"/>
      <c r="Z313" s="25"/>
      <c r="AA313" s="25"/>
      <c r="AB313" s="25"/>
    </row>
    <row r="314" spans="1:28" s="10" customFormat="1" ht="15" customHeight="1">
      <c r="A314" s="25">
        <v>316</v>
      </c>
      <c r="B314" s="35" t="s">
        <v>963</v>
      </c>
      <c r="C314" s="25" t="s">
        <v>3233</v>
      </c>
      <c r="D314" s="35" t="s">
        <v>2692</v>
      </c>
      <c r="E314" s="35" t="s">
        <v>2793</v>
      </c>
      <c r="F314" s="35" t="s">
        <v>3420</v>
      </c>
      <c r="G314" s="4" t="s">
        <v>3024</v>
      </c>
      <c r="H314" s="4" t="s">
        <v>1724</v>
      </c>
      <c r="I314" s="62" t="s">
        <v>1875</v>
      </c>
      <c r="J314" s="42">
        <v>1960</v>
      </c>
      <c r="K314" s="29">
        <v>2006</v>
      </c>
      <c r="L314" s="25"/>
      <c r="M314" s="29"/>
      <c r="N314" s="25"/>
      <c r="O314" s="35" t="s">
        <v>288</v>
      </c>
      <c r="P314" s="25"/>
      <c r="Q314" s="42" t="s">
        <v>3119</v>
      </c>
      <c r="R314" s="25"/>
      <c r="S314" s="35"/>
      <c r="T314" s="25"/>
      <c r="U314" s="25"/>
      <c r="V314" s="54"/>
      <c r="W314" s="35" t="s">
        <v>2144</v>
      </c>
      <c r="X314" s="25"/>
      <c r="Y314" s="25"/>
      <c r="Z314" s="19"/>
      <c r="AA314" s="19"/>
      <c r="AB314" s="25"/>
    </row>
    <row r="315" spans="1:28" s="10" customFormat="1" ht="15" customHeight="1">
      <c r="A315" s="25">
        <v>317</v>
      </c>
      <c r="B315" s="35" t="s">
        <v>963</v>
      </c>
      <c r="C315" s="25" t="s">
        <v>3233</v>
      </c>
      <c r="D315" s="35" t="s">
        <v>2692</v>
      </c>
      <c r="E315" s="35" t="s">
        <v>2793</v>
      </c>
      <c r="F315" s="35" t="s">
        <v>3420</v>
      </c>
      <c r="G315" s="4" t="s">
        <v>1876</v>
      </c>
      <c r="H315" s="4" t="s">
        <v>1640</v>
      </c>
      <c r="I315" s="62" t="s">
        <v>1877</v>
      </c>
      <c r="J315" s="42">
        <v>1960</v>
      </c>
      <c r="K315" s="29">
        <v>2006</v>
      </c>
      <c r="L315" s="25" t="s">
        <v>3138</v>
      </c>
      <c r="M315" s="29"/>
      <c r="N315" s="25"/>
      <c r="O315" s="35" t="s">
        <v>288</v>
      </c>
      <c r="P315" s="25"/>
      <c r="Q315" s="42" t="s">
        <v>3119</v>
      </c>
      <c r="R315" s="25"/>
      <c r="S315" s="35"/>
      <c r="T315" s="25"/>
      <c r="U315" s="25"/>
      <c r="V315" s="54"/>
      <c r="W315" s="35" t="s">
        <v>3041</v>
      </c>
      <c r="X315" s="25"/>
      <c r="Y315" s="25"/>
      <c r="Z315" s="19"/>
      <c r="AA315" s="19"/>
      <c r="AB315" s="25"/>
    </row>
    <row r="316" spans="1:28" s="10" customFormat="1" ht="15" customHeight="1">
      <c r="A316" s="25">
        <v>318</v>
      </c>
      <c r="B316" s="35" t="s">
        <v>963</v>
      </c>
      <c r="C316" s="25" t="s">
        <v>3233</v>
      </c>
      <c r="D316" s="35" t="s">
        <v>2692</v>
      </c>
      <c r="E316" s="35" t="s">
        <v>2793</v>
      </c>
      <c r="F316" s="35" t="s">
        <v>3030</v>
      </c>
      <c r="G316" s="4" t="s">
        <v>813</v>
      </c>
      <c r="H316" s="4" t="s">
        <v>2965</v>
      </c>
      <c r="I316" s="62" t="s">
        <v>1878</v>
      </c>
      <c r="J316" s="42">
        <v>1853</v>
      </c>
      <c r="K316" s="29">
        <v>2010</v>
      </c>
      <c r="L316" s="25" t="s">
        <v>385</v>
      </c>
      <c r="M316" s="29"/>
      <c r="N316" s="25"/>
      <c r="O316" s="35" t="s">
        <v>622</v>
      </c>
      <c r="P316" s="25"/>
      <c r="Q316" s="42" t="s">
        <v>3119</v>
      </c>
      <c r="R316" s="25"/>
      <c r="S316" s="35"/>
      <c r="T316" s="25"/>
      <c r="U316" s="25"/>
      <c r="V316" s="54"/>
      <c r="W316" s="35" t="s">
        <v>763</v>
      </c>
      <c r="X316" s="25"/>
      <c r="Y316" s="25"/>
      <c r="Z316" s="19"/>
      <c r="AA316" s="19"/>
      <c r="AB316" s="25"/>
    </row>
    <row r="317" spans="1:28" s="10" customFormat="1" ht="15" customHeight="1">
      <c r="A317" s="25">
        <v>319</v>
      </c>
      <c r="B317" s="35" t="s">
        <v>963</v>
      </c>
      <c r="C317" s="25" t="s">
        <v>3233</v>
      </c>
      <c r="D317" s="35" t="s">
        <v>2692</v>
      </c>
      <c r="E317" s="35" t="s">
        <v>2793</v>
      </c>
      <c r="F317" s="35" t="s">
        <v>3030</v>
      </c>
      <c r="G317" s="4" t="s">
        <v>3031</v>
      </c>
      <c r="H317" s="4" t="s">
        <v>3081</v>
      </c>
      <c r="I317" s="62" t="s">
        <v>1879</v>
      </c>
      <c r="J317" s="42">
        <v>1938</v>
      </c>
      <c r="K317" s="29">
        <v>1986</v>
      </c>
      <c r="L317" s="25" t="s">
        <v>814</v>
      </c>
      <c r="M317" s="29">
        <v>1986</v>
      </c>
      <c r="N317" s="25"/>
      <c r="O317" s="35" t="s">
        <v>622</v>
      </c>
      <c r="P317" s="25"/>
      <c r="Q317" s="42" t="s">
        <v>2924</v>
      </c>
      <c r="R317" s="25" t="s">
        <v>2998</v>
      </c>
      <c r="S317" s="35"/>
      <c r="T317" s="25"/>
      <c r="U317" s="25"/>
      <c r="V317" s="54"/>
      <c r="W317" s="35" t="s">
        <v>1656</v>
      </c>
      <c r="X317" s="25" t="s">
        <v>1803</v>
      </c>
      <c r="Y317" s="25"/>
      <c r="Z317" s="25"/>
      <c r="AA317" s="25"/>
      <c r="AB317" s="25"/>
    </row>
    <row r="318" spans="1:28" s="10" customFormat="1" ht="15" customHeight="1">
      <c r="A318" s="25">
        <v>320</v>
      </c>
      <c r="B318" s="35" t="s">
        <v>963</v>
      </c>
      <c r="C318" s="25" t="s">
        <v>3233</v>
      </c>
      <c r="D318" s="35" t="s">
        <v>2692</v>
      </c>
      <c r="E318" s="35" t="s">
        <v>2793</v>
      </c>
      <c r="F318" s="35" t="s">
        <v>3030</v>
      </c>
      <c r="G318" s="4" t="s">
        <v>2980</v>
      </c>
      <c r="H318" s="4" t="s">
        <v>3032</v>
      </c>
      <c r="I318" s="62" t="s">
        <v>1880</v>
      </c>
      <c r="J318" s="42">
        <v>1960</v>
      </c>
      <c r="K318" s="29">
        <v>2006</v>
      </c>
      <c r="L318" s="25"/>
      <c r="M318" s="29"/>
      <c r="N318" s="25"/>
      <c r="O318" s="35" t="s">
        <v>288</v>
      </c>
      <c r="P318" s="25"/>
      <c r="Q318" s="42" t="s">
        <v>3119</v>
      </c>
      <c r="R318" s="25"/>
      <c r="S318" s="35"/>
      <c r="T318" s="25"/>
      <c r="U318" s="25"/>
      <c r="V318" s="54"/>
      <c r="W318" s="35" t="s">
        <v>2144</v>
      </c>
      <c r="X318" s="25"/>
      <c r="Y318" s="25"/>
      <c r="Z318" s="19"/>
      <c r="AA318" s="19"/>
      <c r="AB318" s="25"/>
    </row>
    <row r="319" spans="1:28" s="10" customFormat="1" ht="15" customHeight="1">
      <c r="A319" s="25">
        <v>321</v>
      </c>
      <c r="B319" s="35" t="s">
        <v>963</v>
      </c>
      <c r="C319" s="25" t="s">
        <v>3233</v>
      </c>
      <c r="D319" s="35" t="s">
        <v>2692</v>
      </c>
      <c r="E319" s="35" t="s">
        <v>2793</v>
      </c>
      <c r="F319" s="35" t="s">
        <v>3030</v>
      </c>
      <c r="G319" s="4" t="s">
        <v>436</v>
      </c>
      <c r="H319" s="4" t="s">
        <v>437</v>
      </c>
      <c r="I319" s="50" t="s">
        <v>295</v>
      </c>
      <c r="J319" s="42">
        <v>1995</v>
      </c>
      <c r="K319" s="29">
        <v>2010</v>
      </c>
      <c r="L319" s="25" t="s">
        <v>318</v>
      </c>
      <c r="M319" s="29"/>
      <c r="N319" s="25"/>
      <c r="O319" s="35"/>
      <c r="P319" s="25"/>
      <c r="Q319" s="42" t="s">
        <v>3119</v>
      </c>
      <c r="R319" s="25"/>
      <c r="S319" s="35"/>
      <c r="T319" s="25"/>
      <c r="U319" s="25"/>
      <c r="V319" s="54"/>
      <c r="W319" s="35" t="s">
        <v>1135</v>
      </c>
      <c r="X319" s="25" t="s">
        <v>1803</v>
      </c>
      <c r="Y319" s="25" t="s">
        <v>1803</v>
      </c>
      <c r="Z319" s="19"/>
      <c r="AA319" s="19"/>
      <c r="AB319" s="25"/>
    </row>
    <row r="320" spans="1:28" s="10" customFormat="1" ht="15" customHeight="1">
      <c r="A320" s="25">
        <v>322</v>
      </c>
      <c r="B320" s="35" t="s">
        <v>963</v>
      </c>
      <c r="C320" s="25" t="s">
        <v>3233</v>
      </c>
      <c r="D320" s="35" t="s">
        <v>2692</v>
      </c>
      <c r="E320" s="35" t="s">
        <v>2793</v>
      </c>
      <c r="F320" s="35" t="s">
        <v>438</v>
      </c>
      <c r="G320" s="4" t="s">
        <v>801</v>
      </c>
      <c r="H320" s="4" t="s">
        <v>3408</v>
      </c>
      <c r="I320" s="62" t="s">
        <v>1467</v>
      </c>
      <c r="J320" s="42">
        <v>1838</v>
      </c>
      <c r="K320" s="29">
        <v>2010</v>
      </c>
      <c r="L320" s="25"/>
      <c r="M320" s="29">
        <v>1942</v>
      </c>
      <c r="N320" s="25"/>
      <c r="O320" s="35"/>
      <c r="P320" s="25"/>
      <c r="Q320" s="58" t="s">
        <v>2848</v>
      </c>
      <c r="R320" s="25"/>
      <c r="S320" s="35" t="s">
        <v>3213</v>
      </c>
      <c r="T320" s="25"/>
      <c r="U320" s="25"/>
      <c r="V320" s="54"/>
      <c r="W320" s="35" t="s">
        <v>2669</v>
      </c>
      <c r="X320" s="25" t="s">
        <v>1803</v>
      </c>
      <c r="Y320" s="25"/>
      <c r="Z320" s="25"/>
      <c r="AA320" s="25"/>
      <c r="AB320" s="25"/>
    </row>
    <row r="321" spans="1:28" s="10" customFormat="1" ht="15" customHeight="1">
      <c r="A321" s="25">
        <v>323</v>
      </c>
      <c r="B321" s="35" t="s">
        <v>963</v>
      </c>
      <c r="C321" s="25" t="s">
        <v>3233</v>
      </c>
      <c r="D321" s="35" t="s">
        <v>2692</v>
      </c>
      <c r="E321" s="35" t="s">
        <v>2793</v>
      </c>
      <c r="F321" s="35" t="s">
        <v>438</v>
      </c>
      <c r="G321" s="4" t="s">
        <v>801</v>
      </c>
      <c r="H321" s="4" t="s">
        <v>802</v>
      </c>
      <c r="I321" s="50" t="s">
        <v>294</v>
      </c>
      <c r="J321" s="42">
        <v>1938</v>
      </c>
      <c r="K321" s="29">
        <v>2010</v>
      </c>
      <c r="L321" s="25">
        <v>11</v>
      </c>
      <c r="M321" s="29"/>
      <c r="N321" s="25"/>
      <c r="O321" s="35"/>
      <c r="P321" s="25"/>
      <c r="Q321" s="42" t="s">
        <v>2848</v>
      </c>
      <c r="R321" s="25"/>
      <c r="S321" s="35" t="s">
        <v>3213</v>
      </c>
      <c r="T321" s="25"/>
      <c r="U321" s="25"/>
      <c r="V321" s="54" t="s">
        <v>3134</v>
      </c>
      <c r="W321" s="35" t="s">
        <v>1135</v>
      </c>
      <c r="X321" s="25" t="s">
        <v>1803</v>
      </c>
      <c r="Y321" s="25" t="s">
        <v>1803</v>
      </c>
      <c r="Z321" s="25"/>
      <c r="AA321" s="25"/>
      <c r="AB321" s="25"/>
    </row>
    <row r="322" spans="1:28" s="14" customFormat="1" ht="15" customHeight="1">
      <c r="A322" s="25">
        <v>324</v>
      </c>
      <c r="B322" s="35" t="s">
        <v>963</v>
      </c>
      <c r="C322" s="25" t="s">
        <v>3233</v>
      </c>
      <c r="D322" s="35" t="s">
        <v>2692</v>
      </c>
      <c r="E322" s="35" t="s">
        <v>2793</v>
      </c>
      <c r="F322" s="35" t="s">
        <v>1725</v>
      </c>
      <c r="G322" s="4" t="s">
        <v>667</v>
      </c>
      <c r="H322" s="4" t="s">
        <v>2720</v>
      </c>
      <c r="I322" s="62" t="s">
        <v>1607</v>
      </c>
      <c r="J322" s="42">
        <v>1913</v>
      </c>
      <c r="K322" s="29">
        <v>2009</v>
      </c>
      <c r="L322" s="25" t="s">
        <v>3197</v>
      </c>
      <c r="M322" s="29"/>
      <c r="N322" s="25"/>
      <c r="O322" s="35"/>
      <c r="P322" s="25"/>
      <c r="Q322" s="42" t="s">
        <v>3119</v>
      </c>
      <c r="R322" s="25" t="s">
        <v>2998</v>
      </c>
      <c r="S322" s="35"/>
      <c r="T322" s="25"/>
      <c r="U322" s="25"/>
      <c r="V322" s="54"/>
      <c r="W322" s="35" t="s">
        <v>2587</v>
      </c>
      <c r="X322" s="25"/>
      <c r="Y322" s="25"/>
      <c r="Z322" s="19"/>
      <c r="AA322" s="19"/>
      <c r="AB322" s="25"/>
    </row>
    <row r="323" spans="1:28" s="10" customFormat="1" ht="18" customHeight="1">
      <c r="A323" s="25">
        <v>325</v>
      </c>
      <c r="B323" s="35" t="s">
        <v>963</v>
      </c>
      <c r="C323" s="25" t="s">
        <v>3233</v>
      </c>
      <c r="D323" s="35" t="s">
        <v>2692</v>
      </c>
      <c r="E323" s="35" t="s">
        <v>2793</v>
      </c>
      <c r="F323" s="35" t="s">
        <v>1725</v>
      </c>
      <c r="G323" s="4" t="s">
        <v>667</v>
      </c>
      <c r="H323" s="4" t="s">
        <v>2965</v>
      </c>
      <c r="I323" s="62" t="s">
        <v>1878</v>
      </c>
      <c r="J323" s="42">
        <v>1853</v>
      </c>
      <c r="K323" s="29"/>
      <c r="L323" s="25"/>
      <c r="M323" s="29">
        <v>1979</v>
      </c>
      <c r="N323" s="25"/>
      <c r="O323" s="35" t="s">
        <v>2721</v>
      </c>
      <c r="P323" s="25"/>
      <c r="Q323" s="42" t="s">
        <v>3119</v>
      </c>
      <c r="R323" s="25"/>
      <c r="S323" s="35"/>
      <c r="T323" s="25"/>
      <c r="U323" s="25"/>
      <c r="V323" s="54"/>
      <c r="W323" s="35" t="s">
        <v>445</v>
      </c>
      <c r="X323" s="25"/>
      <c r="Y323" s="25"/>
      <c r="Z323" s="25"/>
      <c r="AA323" s="25"/>
      <c r="AB323" s="25"/>
    </row>
    <row r="324" spans="1:28" s="11" customFormat="1" ht="15" customHeight="1">
      <c r="A324" s="25">
        <v>326</v>
      </c>
      <c r="B324" s="35" t="s">
        <v>963</v>
      </c>
      <c r="C324" s="25" t="s">
        <v>3233</v>
      </c>
      <c r="D324" s="35" t="s">
        <v>2692</v>
      </c>
      <c r="E324" s="35" t="s">
        <v>2793</v>
      </c>
      <c r="F324" s="35" t="s">
        <v>9</v>
      </c>
      <c r="G324" s="4" t="s">
        <v>3383</v>
      </c>
      <c r="H324" s="4" t="s">
        <v>2828</v>
      </c>
      <c r="I324" s="62" t="s">
        <v>1546</v>
      </c>
      <c r="J324" s="42">
        <v>1857</v>
      </c>
      <c r="K324" s="29">
        <v>1984</v>
      </c>
      <c r="L324" s="25" t="s">
        <v>2534</v>
      </c>
      <c r="M324" s="29">
        <v>1942</v>
      </c>
      <c r="N324" s="25"/>
      <c r="O324" s="35" t="s">
        <v>288</v>
      </c>
      <c r="P324" s="25"/>
      <c r="Q324" s="42" t="s">
        <v>3119</v>
      </c>
      <c r="R324" s="25"/>
      <c r="S324" s="35"/>
      <c r="T324" s="25"/>
      <c r="U324" s="25"/>
      <c r="V324" s="54" t="s">
        <v>490</v>
      </c>
      <c r="W324" s="35" t="s">
        <v>2580</v>
      </c>
      <c r="X324" s="25" t="s">
        <v>1803</v>
      </c>
      <c r="Y324" s="25"/>
      <c r="Z324" s="25"/>
      <c r="AA324" s="19"/>
      <c r="AB324" s="30"/>
    </row>
    <row r="325" spans="1:28" s="11" customFormat="1" ht="12" customHeight="1">
      <c r="A325" s="25">
        <v>288.10000000000002</v>
      </c>
      <c r="B325" s="35" t="s">
        <v>963</v>
      </c>
      <c r="C325" s="25" t="s">
        <v>3233</v>
      </c>
      <c r="D325" s="35" t="s">
        <v>2692</v>
      </c>
      <c r="E325" s="35" t="s">
        <v>3394</v>
      </c>
      <c r="F325" s="35" t="s">
        <v>2141</v>
      </c>
      <c r="G325" s="4" t="s">
        <v>1637</v>
      </c>
      <c r="H325" s="4" t="s">
        <v>2392</v>
      </c>
      <c r="I325" s="50" t="s">
        <v>195</v>
      </c>
      <c r="J325" s="42">
        <v>1938</v>
      </c>
      <c r="K325" s="29"/>
      <c r="L325" s="25"/>
      <c r="M325" s="29">
        <v>1991</v>
      </c>
      <c r="N325" s="25"/>
      <c r="O325" s="35"/>
      <c r="P325" s="25"/>
      <c r="Q325" s="42" t="s">
        <v>3119</v>
      </c>
      <c r="R325" s="25"/>
      <c r="S325" s="35"/>
      <c r="T325" s="25"/>
      <c r="U325" s="25"/>
      <c r="V325" s="54"/>
      <c r="W325" s="35" t="s">
        <v>757</v>
      </c>
      <c r="X325" s="25"/>
      <c r="Y325" s="25"/>
      <c r="Z325" s="25"/>
      <c r="AA325" s="25"/>
      <c r="AB325" s="30"/>
    </row>
    <row r="326" spans="1:28" s="14" customFormat="1" ht="15" customHeight="1">
      <c r="A326" s="25">
        <v>282</v>
      </c>
      <c r="B326" s="35" t="s">
        <v>963</v>
      </c>
      <c r="C326" s="25" t="s">
        <v>3233</v>
      </c>
      <c r="D326" s="35" t="s">
        <v>2692</v>
      </c>
      <c r="E326" s="35" t="s">
        <v>3394</v>
      </c>
      <c r="F326" s="35" t="s">
        <v>3309</v>
      </c>
      <c r="G326" s="4" t="s">
        <v>328</v>
      </c>
      <c r="H326" s="4" t="s">
        <v>2875</v>
      </c>
      <c r="I326" s="50" t="s">
        <v>329</v>
      </c>
      <c r="J326" s="42">
        <v>1912</v>
      </c>
      <c r="K326" s="29">
        <v>2006</v>
      </c>
      <c r="L326" s="25"/>
      <c r="M326" s="29"/>
      <c r="N326" s="25"/>
      <c r="O326" s="35" t="s">
        <v>469</v>
      </c>
      <c r="P326" s="25"/>
      <c r="Q326" s="42" t="s">
        <v>3119</v>
      </c>
      <c r="R326" s="25"/>
      <c r="S326" s="35" t="s">
        <v>3210</v>
      </c>
      <c r="T326" s="25"/>
      <c r="U326" s="25"/>
      <c r="V326" s="54" t="s">
        <v>327</v>
      </c>
      <c r="W326" s="35" t="s">
        <v>2144</v>
      </c>
      <c r="X326" s="25"/>
      <c r="Y326" s="25"/>
      <c r="Z326" s="19"/>
      <c r="AA326" s="19"/>
      <c r="AB326" s="25"/>
    </row>
    <row r="327" spans="1:28" s="14" customFormat="1" ht="15" customHeight="1">
      <c r="A327" s="25">
        <v>283</v>
      </c>
      <c r="B327" s="35" t="s">
        <v>963</v>
      </c>
      <c r="C327" s="25" t="s">
        <v>3233</v>
      </c>
      <c r="D327" s="35" t="s">
        <v>2692</v>
      </c>
      <c r="E327" s="35" t="s">
        <v>3394</v>
      </c>
      <c r="F327" s="35" t="s">
        <v>3440</v>
      </c>
      <c r="G327" s="4" t="s">
        <v>2974</v>
      </c>
      <c r="H327" s="4" t="s">
        <v>2975</v>
      </c>
      <c r="I327" s="50" t="s">
        <v>71</v>
      </c>
      <c r="J327" s="42">
        <v>1996</v>
      </c>
      <c r="K327" s="29">
        <v>2006</v>
      </c>
      <c r="L327" s="25"/>
      <c r="M327" s="29"/>
      <c r="N327" s="25"/>
      <c r="O327" s="35"/>
      <c r="P327" s="25"/>
      <c r="Q327" s="42" t="s">
        <v>3119</v>
      </c>
      <c r="R327" s="25"/>
      <c r="S327" s="35"/>
      <c r="T327" s="25"/>
      <c r="U327" s="25"/>
      <c r="V327" s="54"/>
      <c r="W327" s="35" t="s">
        <v>2144</v>
      </c>
      <c r="X327" s="25"/>
      <c r="Y327" s="25"/>
      <c r="Z327" s="19"/>
      <c r="AA327" s="19"/>
      <c r="AB327" s="25"/>
    </row>
    <row r="328" spans="1:28" s="14" customFormat="1" ht="15" customHeight="1">
      <c r="A328" s="25">
        <v>284</v>
      </c>
      <c r="B328" s="35" t="s">
        <v>963</v>
      </c>
      <c r="C328" s="25" t="s">
        <v>3233</v>
      </c>
      <c r="D328" s="35" t="s">
        <v>2692</v>
      </c>
      <c r="E328" s="35" t="s">
        <v>3394</v>
      </c>
      <c r="F328" s="35" t="s">
        <v>3440</v>
      </c>
      <c r="G328" s="4" t="s">
        <v>3158</v>
      </c>
      <c r="H328" s="4" t="s">
        <v>3159</v>
      </c>
      <c r="I328" s="50" t="s">
        <v>2148</v>
      </c>
      <c r="J328" s="42">
        <v>1936</v>
      </c>
      <c r="K328" s="29">
        <v>2006</v>
      </c>
      <c r="L328" s="25"/>
      <c r="M328" s="29"/>
      <c r="N328" s="25"/>
      <c r="O328" s="35" t="s">
        <v>288</v>
      </c>
      <c r="P328" s="25"/>
      <c r="Q328" s="42" t="s">
        <v>3119</v>
      </c>
      <c r="R328" s="25"/>
      <c r="S328" s="35"/>
      <c r="T328" s="25"/>
      <c r="U328" s="25"/>
      <c r="V328" s="54"/>
      <c r="W328" s="35" t="s">
        <v>2144</v>
      </c>
      <c r="X328" s="25"/>
      <c r="Y328" s="25"/>
      <c r="Z328" s="19"/>
      <c r="AA328" s="19"/>
      <c r="AB328" s="25"/>
    </row>
    <row r="329" spans="1:28" s="14" customFormat="1" ht="15" customHeight="1">
      <c r="A329" s="25">
        <v>285</v>
      </c>
      <c r="B329" s="35" t="s">
        <v>963</v>
      </c>
      <c r="C329" s="25" t="s">
        <v>3233</v>
      </c>
      <c r="D329" s="35" t="s">
        <v>2692</v>
      </c>
      <c r="E329" s="35" t="s">
        <v>3394</v>
      </c>
      <c r="F329" s="35" t="s">
        <v>2323</v>
      </c>
      <c r="G329" s="4" t="s">
        <v>2324</v>
      </c>
      <c r="H329" s="4" t="s">
        <v>2325</v>
      </c>
      <c r="I329" s="50" t="s">
        <v>2150</v>
      </c>
      <c r="J329" s="42">
        <v>1930</v>
      </c>
      <c r="K329" s="29">
        <v>2006</v>
      </c>
      <c r="L329" s="25"/>
      <c r="M329" s="29"/>
      <c r="N329" s="25"/>
      <c r="O329" s="35"/>
      <c r="P329" s="25"/>
      <c r="Q329" s="42" t="s">
        <v>3119</v>
      </c>
      <c r="R329" s="25"/>
      <c r="S329" s="35"/>
      <c r="T329" s="25"/>
      <c r="U329" s="25"/>
      <c r="V329" s="54"/>
      <c r="W329" s="35" t="s">
        <v>2144</v>
      </c>
      <c r="X329" s="25"/>
      <c r="Y329" s="25"/>
      <c r="Z329" s="19"/>
      <c r="AA329" s="19"/>
      <c r="AB329" s="25"/>
    </row>
    <row r="330" spans="1:28" s="10" customFormat="1" ht="15" customHeight="1">
      <c r="A330" s="25">
        <v>286</v>
      </c>
      <c r="B330" s="35" t="s">
        <v>963</v>
      </c>
      <c r="C330" s="25" t="s">
        <v>3233</v>
      </c>
      <c r="D330" s="35" t="s">
        <v>2692</v>
      </c>
      <c r="E330" s="35" t="s">
        <v>3394</v>
      </c>
      <c r="F330" s="35" t="s">
        <v>2323</v>
      </c>
      <c r="G330" s="4" t="s">
        <v>2324</v>
      </c>
      <c r="H330" s="4" t="s">
        <v>213</v>
      </c>
      <c r="I330" s="50" t="s">
        <v>2151</v>
      </c>
      <c r="J330" s="42">
        <v>1879</v>
      </c>
      <c r="K330" s="29">
        <v>2006</v>
      </c>
      <c r="L330" s="25"/>
      <c r="M330" s="29">
        <v>1985</v>
      </c>
      <c r="N330" s="25"/>
      <c r="O330" s="35"/>
      <c r="P330" s="25"/>
      <c r="Q330" s="42" t="s">
        <v>3119</v>
      </c>
      <c r="R330" s="25"/>
      <c r="S330" s="35"/>
      <c r="T330" s="25"/>
      <c r="U330" s="25"/>
      <c r="V330" s="54"/>
      <c r="W330" s="35" t="s">
        <v>2400</v>
      </c>
      <c r="X330" s="25"/>
      <c r="Y330" s="25"/>
      <c r="Z330" s="25"/>
      <c r="AA330" s="25"/>
      <c r="AB330" s="25"/>
    </row>
    <row r="331" spans="1:28" s="10" customFormat="1" ht="15" customHeight="1">
      <c r="A331" s="25">
        <v>287</v>
      </c>
      <c r="B331" s="35" t="s">
        <v>963</v>
      </c>
      <c r="C331" s="25" t="s">
        <v>3233</v>
      </c>
      <c r="D331" s="35" t="s">
        <v>2692</v>
      </c>
      <c r="E331" s="35" t="s">
        <v>3394</v>
      </c>
      <c r="F331" s="35" t="s">
        <v>2594</v>
      </c>
      <c r="G331" s="4" t="s">
        <v>169</v>
      </c>
      <c r="H331" s="4" t="s">
        <v>2886</v>
      </c>
      <c r="I331" s="62" t="s">
        <v>1542</v>
      </c>
      <c r="J331" s="42">
        <v>1967</v>
      </c>
      <c r="K331" s="29">
        <v>2006</v>
      </c>
      <c r="L331" s="25"/>
      <c r="M331" s="29">
        <v>1974</v>
      </c>
      <c r="N331" s="25"/>
      <c r="O331" s="35" t="s">
        <v>288</v>
      </c>
      <c r="P331" s="25"/>
      <c r="Q331" s="42" t="s">
        <v>2924</v>
      </c>
      <c r="R331" s="25" t="s">
        <v>2869</v>
      </c>
      <c r="S331" s="35" t="s">
        <v>3213</v>
      </c>
      <c r="T331" s="25"/>
      <c r="U331" s="25"/>
      <c r="V331" s="54" t="s">
        <v>1122</v>
      </c>
      <c r="W331" s="35" t="s">
        <v>1868</v>
      </c>
      <c r="X331" s="25"/>
      <c r="Y331" s="25"/>
      <c r="Z331" s="25"/>
      <c r="AA331" s="25"/>
      <c r="AB331" s="25"/>
    </row>
    <row r="332" spans="1:28" s="10" customFormat="1" ht="15" customHeight="1">
      <c r="A332" s="25">
        <v>288</v>
      </c>
      <c r="B332" s="35" t="s">
        <v>963</v>
      </c>
      <c r="C332" s="25" t="s">
        <v>3233</v>
      </c>
      <c r="D332" s="35" t="s">
        <v>2692</v>
      </c>
      <c r="E332" s="35" t="s">
        <v>3394</v>
      </c>
      <c r="F332" s="35" t="s">
        <v>3083</v>
      </c>
      <c r="G332" s="4" t="s">
        <v>1543</v>
      </c>
      <c r="H332" s="4" t="s">
        <v>3439</v>
      </c>
      <c r="I332" s="50" t="s">
        <v>2150</v>
      </c>
      <c r="J332" s="42">
        <v>1930</v>
      </c>
      <c r="K332" s="29">
        <v>2006</v>
      </c>
      <c r="L332" s="25"/>
      <c r="M332" s="29">
        <v>1979</v>
      </c>
      <c r="N332" s="25"/>
      <c r="O332" s="35"/>
      <c r="P332" s="25"/>
      <c r="Q332" s="42" t="s">
        <v>3119</v>
      </c>
      <c r="R332" s="25"/>
      <c r="S332" s="35"/>
      <c r="T332" s="25"/>
      <c r="U332" s="25"/>
      <c r="V332" s="54"/>
      <c r="W332" s="35" t="s">
        <v>2570</v>
      </c>
      <c r="X332" s="25" t="s">
        <v>1803</v>
      </c>
      <c r="Y332" s="25"/>
      <c r="Z332" s="25"/>
      <c r="AA332" s="25"/>
      <c r="AB332" s="25"/>
    </row>
    <row r="333" spans="1:28" s="10" customFormat="1" ht="15" customHeight="1">
      <c r="A333" s="25">
        <v>330.1</v>
      </c>
      <c r="B333" s="35" t="s">
        <v>963</v>
      </c>
      <c r="C333" s="25" t="s">
        <v>3233</v>
      </c>
      <c r="D333" s="35" t="s">
        <v>2692</v>
      </c>
      <c r="E333" s="35" t="s">
        <v>2693</v>
      </c>
      <c r="F333" s="35" t="s">
        <v>2581</v>
      </c>
      <c r="G333" s="4" t="s">
        <v>2765</v>
      </c>
      <c r="H333" s="4" t="s">
        <v>2766</v>
      </c>
      <c r="I333" s="50" t="s">
        <v>299</v>
      </c>
      <c r="J333" s="42">
        <v>1904</v>
      </c>
      <c r="K333" s="29">
        <v>2005</v>
      </c>
      <c r="L333" s="25"/>
      <c r="M333" s="29">
        <v>1991</v>
      </c>
      <c r="N333" s="25"/>
      <c r="O333" s="35"/>
      <c r="P333" s="25"/>
      <c r="Q333" s="42" t="s">
        <v>3119</v>
      </c>
      <c r="R333" s="25"/>
      <c r="S333" s="35"/>
      <c r="T333" s="25"/>
      <c r="U333" s="25"/>
      <c r="V333" s="54" t="s">
        <v>1606</v>
      </c>
      <c r="W333" s="35" t="s">
        <v>3094</v>
      </c>
      <c r="X333" s="25"/>
      <c r="Y333" s="25"/>
      <c r="Z333" s="25"/>
      <c r="AA333" s="25"/>
      <c r="AB333" s="25"/>
    </row>
    <row r="334" spans="1:28" s="10" customFormat="1" ht="15" customHeight="1">
      <c r="A334" s="25">
        <v>364</v>
      </c>
      <c r="B334" s="35" t="s">
        <v>963</v>
      </c>
      <c r="C334" s="25" t="s">
        <v>3233</v>
      </c>
      <c r="D334" s="35" t="s">
        <v>2692</v>
      </c>
      <c r="E334" s="35" t="s">
        <v>2693</v>
      </c>
      <c r="F334" s="35" t="s">
        <v>2322</v>
      </c>
      <c r="G334" s="4" t="s">
        <v>1507</v>
      </c>
      <c r="H334" s="4" t="s">
        <v>3318</v>
      </c>
      <c r="I334" s="62" t="s">
        <v>1508</v>
      </c>
      <c r="J334" s="42">
        <v>1854</v>
      </c>
      <c r="K334" s="29">
        <v>1965</v>
      </c>
      <c r="L334" s="25" t="s">
        <v>2846</v>
      </c>
      <c r="M334" s="29">
        <v>1979</v>
      </c>
      <c r="N334" s="25"/>
      <c r="O334" s="35" t="s">
        <v>288</v>
      </c>
      <c r="P334" s="25"/>
      <c r="Q334" s="42" t="s">
        <v>3119</v>
      </c>
      <c r="R334" s="25"/>
      <c r="S334" s="35"/>
      <c r="T334" s="25"/>
      <c r="U334" s="25"/>
      <c r="V334" s="54" t="s">
        <v>250</v>
      </c>
      <c r="W334" s="35" t="s">
        <v>2252</v>
      </c>
      <c r="X334" s="25" t="s">
        <v>1803</v>
      </c>
      <c r="Y334" s="25"/>
      <c r="Z334" s="25"/>
      <c r="AA334" s="25"/>
      <c r="AB334" s="25"/>
    </row>
    <row r="335" spans="1:28" s="10" customFormat="1" ht="15" customHeight="1">
      <c r="A335" s="25">
        <v>365</v>
      </c>
      <c r="B335" s="35" t="s">
        <v>963</v>
      </c>
      <c r="C335" s="25" t="s">
        <v>3233</v>
      </c>
      <c r="D335" s="35" t="s">
        <v>2692</v>
      </c>
      <c r="E335" s="35" t="s">
        <v>2693</v>
      </c>
      <c r="F335" s="35" t="s">
        <v>2322</v>
      </c>
      <c r="G335" s="4" t="s">
        <v>2845</v>
      </c>
      <c r="H335" s="4" t="s">
        <v>2696</v>
      </c>
      <c r="I335" s="50" t="s">
        <v>2102</v>
      </c>
      <c r="J335" s="42">
        <v>1852</v>
      </c>
      <c r="K335" s="29">
        <v>2009</v>
      </c>
      <c r="L335" s="25" t="s">
        <v>251</v>
      </c>
      <c r="M335" s="29"/>
      <c r="N335" s="25"/>
      <c r="O335" s="35" t="s">
        <v>288</v>
      </c>
      <c r="P335" s="25"/>
      <c r="Q335" s="42" t="s">
        <v>3119</v>
      </c>
      <c r="R335" s="25"/>
      <c r="S335" s="35"/>
      <c r="T335" s="25"/>
      <c r="U335" s="25"/>
      <c r="V335" s="54" t="s">
        <v>252</v>
      </c>
      <c r="W335" s="35" t="s">
        <v>2655</v>
      </c>
      <c r="X335" s="25"/>
      <c r="Y335" s="25"/>
      <c r="Z335" s="19"/>
      <c r="AA335" s="19"/>
      <c r="AB335" s="25"/>
    </row>
    <row r="336" spans="1:28" s="10" customFormat="1" ht="15" customHeight="1">
      <c r="A336" s="25">
        <v>331</v>
      </c>
      <c r="B336" s="35" t="s">
        <v>963</v>
      </c>
      <c r="C336" s="25" t="s">
        <v>3233</v>
      </c>
      <c r="D336" s="35" t="s">
        <v>2692</v>
      </c>
      <c r="E336" s="35" t="s">
        <v>2693</v>
      </c>
      <c r="F336" s="35" t="s">
        <v>1026</v>
      </c>
      <c r="G336" s="4" t="s">
        <v>681</v>
      </c>
      <c r="H336" s="4" t="s">
        <v>3294</v>
      </c>
      <c r="I336" s="50" t="s">
        <v>300</v>
      </c>
      <c r="J336" s="42">
        <v>1840</v>
      </c>
      <c r="K336" s="29">
        <v>2006</v>
      </c>
      <c r="L336" s="25" t="s">
        <v>3138</v>
      </c>
      <c r="M336" s="29">
        <v>1979</v>
      </c>
      <c r="N336" s="25"/>
      <c r="O336" s="35" t="s">
        <v>231</v>
      </c>
      <c r="P336" s="25"/>
      <c r="Q336" s="42" t="s">
        <v>3119</v>
      </c>
      <c r="R336" s="25"/>
      <c r="S336" s="35"/>
      <c r="T336" s="25"/>
      <c r="U336" s="25"/>
      <c r="V336" s="54" t="s">
        <v>625</v>
      </c>
      <c r="W336" s="35" t="s">
        <v>2408</v>
      </c>
      <c r="X336" s="25" t="s">
        <v>1803</v>
      </c>
      <c r="Y336" s="25"/>
      <c r="Z336" s="25"/>
      <c r="AA336" s="25"/>
      <c r="AB336" s="25"/>
    </row>
    <row r="337" spans="1:28" s="10" customFormat="1" ht="15" customHeight="1">
      <c r="A337" s="25">
        <v>332</v>
      </c>
      <c r="B337" s="35" t="s">
        <v>963</v>
      </c>
      <c r="C337" s="25" t="s">
        <v>3233</v>
      </c>
      <c r="D337" s="35" t="s">
        <v>2692</v>
      </c>
      <c r="E337" s="35" t="s">
        <v>2693</v>
      </c>
      <c r="F337" s="35" t="s">
        <v>1026</v>
      </c>
      <c r="G337" s="4" t="s">
        <v>2626</v>
      </c>
      <c r="H337" s="4" t="s">
        <v>2537</v>
      </c>
      <c r="I337" s="62" t="s">
        <v>1368</v>
      </c>
      <c r="J337" s="42">
        <v>1758</v>
      </c>
      <c r="K337" s="29">
        <v>2000</v>
      </c>
      <c r="L337" s="25"/>
      <c r="M337" s="29">
        <v>1997</v>
      </c>
      <c r="N337" s="25"/>
      <c r="O337" s="35" t="s">
        <v>231</v>
      </c>
      <c r="P337" s="25"/>
      <c r="Q337" s="42" t="s">
        <v>2924</v>
      </c>
      <c r="R337" s="25"/>
      <c r="S337" s="35" t="s">
        <v>3209</v>
      </c>
      <c r="T337" s="25"/>
      <c r="U337" s="25"/>
      <c r="V337" s="54" t="s">
        <v>3037</v>
      </c>
      <c r="W337" s="35" t="s">
        <v>1665</v>
      </c>
      <c r="X337" s="25" t="s">
        <v>1803</v>
      </c>
      <c r="Y337" s="25"/>
      <c r="Z337" s="25"/>
      <c r="AA337" s="25"/>
      <c r="AB337" s="25"/>
    </row>
    <row r="338" spans="1:28" s="14" customFormat="1" ht="15" customHeight="1">
      <c r="A338" s="25">
        <v>333</v>
      </c>
      <c r="B338" s="35" t="s">
        <v>963</v>
      </c>
      <c r="C338" s="25" t="s">
        <v>3233</v>
      </c>
      <c r="D338" s="35" t="s">
        <v>2692</v>
      </c>
      <c r="E338" s="35" t="s">
        <v>2693</v>
      </c>
      <c r="F338" s="35" t="s">
        <v>1026</v>
      </c>
      <c r="G338" s="4" t="s">
        <v>3354</v>
      </c>
      <c r="H338" s="4" t="s">
        <v>2992</v>
      </c>
      <c r="I338" s="62" t="s">
        <v>1630</v>
      </c>
      <c r="J338" s="42">
        <v>1852</v>
      </c>
      <c r="K338" s="29">
        <v>2010</v>
      </c>
      <c r="L338" s="25" t="s">
        <v>3091</v>
      </c>
      <c r="M338" s="29">
        <v>1979</v>
      </c>
      <c r="N338" s="25"/>
      <c r="O338" s="35"/>
      <c r="P338" s="25"/>
      <c r="Q338" s="42" t="s">
        <v>3119</v>
      </c>
      <c r="R338" s="25"/>
      <c r="S338" s="35"/>
      <c r="T338" s="25"/>
      <c r="U338" s="25"/>
      <c r="V338" s="54" t="s">
        <v>3353</v>
      </c>
      <c r="W338" s="35" t="s">
        <v>2410</v>
      </c>
      <c r="X338" s="25" t="s">
        <v>1803</v>
      </c>
      <c r="Y338" s="25"/>
      <c r="Z338" s="25"/>
      <c r="AA338" s="25"/>
      <c r="AB338" s="25"/>
    </row>
    <row r="339" spans="1:28" s="14" customFormat="1" ht="15" customHeight="1">
      <c r="A339" s="25">
        <v>334</v>
      </c>
      <c r="B339" s="35" t="s">
        <v>963</v>
      </c>
      <c r="C339" s="25" t="s">
        <v>3233</v>
      </c>
      <c r="D339" s="35" t="s">
        <v>2692</v>
      </c>
      <c r="E339" s="35" t="s">
        <v>2693</v>
      </c>
      <c r="F339" s="35" t="s">
        <v>1026</v>
      </c>
      <c r="G339" s="4" t="s">
        <v>3286</v>
      </c>
      <c r="H339" s="4" t="s">
        <v>232</v>
      </c>
      <c r="I339" s="62" t="s">
        <v>1630</v>
      </c>
      <c r="J339" s="42">
        <v>1852</v>
      </c>
      <c r="K339" s="29">
        <v>1940</v>
      </c>
      <c r="L339" s="25" t="s">
        <v>3097</v>
      </c>
      <c r="M339" s="29">
        <v>1940</v>
      </c>
      <c r="N339" s="25"/>
      <c r="O339" s="35" t="s">
        <v>231</v>
      </c>
      <c r="P339" s="25"/>
      <c r="Q339" s="42" t="s">
        <v>3119</v>
      </c>
      <c r="R339" s="25"/>
      <c r="S339" s="35"/>
      <c r="T339" s="25"/>
      <c r="U339" s="25"/>
      <c r="V339" s="54" t="s">
        <v>3099</v>
      </c>
      <c r="W339" s="35" t="s">
        <v>2411</v>
      </c>
      <c r="X339" s="25" t="s">
        <v>1803</v>
      </c>
      <c r="Y339" s="25"/>
      <c r="Z339" s="25"/>
      <c r="AA339" s="19"/>
      <c r="AB339" s="25"/>
    </row>
    <row r="340" spans="1:28" s="10" customFormat="1" ht="15" customHeight="1">
      <c r="A340" s="25">
        <v>335</v>
      </c>
      <c r="B340" s="35" t="s">
        <v>963</v>
      </c>
      <c r="C340" s="25" t="s">
        <v>3233</v>
      </c>
      <c r="D340" s="35" t="s">
        <v>2692</v>
      </c>
      <c r="E340" s="35" t="s">
        <v>2693</v>
      </c>
      <c r="F340" s="35" t="s">
        <v>1026</v>
      </c>
      <c r="G340" s="4" t="s">
        <v>3355</v>
      </c>
      <c r="H340" s="4" t="s">
        <v>1493</v>
      </c>
      <c r="I340" s="50" t="s">
        <v>3055</v>
      </c>
      <c r="J340" s="42">
        <v>1856</v>
      </c>
      <c r="K340" s="29">
        <v>2006</v>
      </c>
      <c r="L340" s="25"/>
      <c r="M340" s="29">
        <v>1979</v>
      </c>
      <c r="N340" s="25"/>
      <c r="O340" s="35" t="s">
        <v>231</v>
      </c>
      <c r="P340" s="25"/>
      <c r="Q340" s="42" t="s">
        <v>3119</v>
      </c>
      <c r="R340" s="25"/>
      <c r="S340" s="35"/>
      <c r="T340" s="25"/>
      <c r="U340" s="25"/>
      <c r="V340" s="54" t="s">
        <v>3054</v>
      </c>
      <c r="W340" s="35" t="s">
        <v>2412</v>
      </c>
      <c r="X340" s="25" t="s">
        <v>1803</v>
      </c>
      <c r="Y340" s="25"/>
      <c r="Z340" s="25"/>
      <c r="AA340" s="25"/>
      <c r="AB340" s="25"/>
    </row>
    <row r="341" spans="1:28" s="10" customFormat="1" ht="15" customHeight="1">
      <c r="A341" s="25">
        <v>336</v>
      </c>
      <c r="B341" s="35" t="s">
        <v>963</v>
      </c>
      <c r="C341" s="25" t="s">
        <v>3233</v>
      </c>
      <c r="D341" s="35" t="s">
        <v>2692</v>
      </c>
      <c r="E341" s="35" t="s">
        <v>2693</v>
      </c>
      <c r="F341" s="35" t="s">
        <v>1026</v>
      </c>
      <c r="G341" s="4" t="s">
        <v>3355</v>
      </c>
      <c r="H341" s="4" t="s">
        <v>3100</v>
      </c>
      <c r="I341" s="62" t="s">
        <v>1497</v>
      </c>
      <c r="J341" s="42">
        <v>1900</v>
      </c>
      <c r="K341" s="29">
        <v>2010</v>
      </c>
      <c r="L341" s="25" t="s">
        <v>3101</v>
      </c>
      <c r="M341" s="29"/>
      <c r="N341" s="25"/>
      <c r="O341" s="35"/>
      <c r="P341" s="25"/>
      <c r="Q341" s="42" t="s">
        <v>3119</v>
      </c>
      <c r="R341" s="25"/>
      <c r="S341" s="35"/>
      <c r="T341" s="25"/>
      <c r="U341" s="25"/>
      <c r="V341" s="54" t="s">
        <v>413</v>
      </c>
      <c r="W341" s="35" t="s">
        <v>1135</v>
      </c>
      <c r="X341" s="25" t="s">
        <v>1803</v>
      </c>
      <c r="Y341" s="25" t="s">
        <v>1803</v>
      </c>
      <c r="Z341" s="19"/>
      <c r="AA341" s="19"/>
      <c r="AB341" s="25"/>
    </row>
    <row r="342" spans="1:28" s="10" customFormat="1" ht="15" customHeight="1">
      <c r="A342" s="25">
        <v>353</v>
      </c>
      <c r="B342" s="35" t="s">
        <v>963</v>
      </c>
      <c r="C342" s="25" t="s">
        <v>3233</v>
      </c>
      <c r="D342" s="35" t="s">
        <v>2692</v>
      </c>
      <c r="E342" s="35" t="s">
        <v>2693</v>
      </c>
      <c r="F342" s="35" t="s">
        <v>3021</v>
      </c>
      <c r="G342" s="4" t="s">
        <v>2829</v>
      </c>
      <c r="H342" s="4" t="s">
        <v>249</v>
      </c>
      <c r="I342" s="62" t="s">
        <v>1365</v>
      </c>
      <c r="J342" s="42">
        <v>1877</v>
      </c>
      <c r="K342" s="29">
        <v>2006</v>
      </c>
      <c r="L342" s="25"/>
      <c r="M342" s="29">
        <v>1979</v>
      </c>
      <c r="N342" s="25"/>
      <c r="O342" s="35"/>
      <c r="P342" s="25"/>
      <c r="Q342" s="42" t="s">
        <v>3119</v>
      </c>
      <c r="R342" s="25"/>
      <c r="S342" s="35"/>
      <c r="T342" s="25"/>
      <c r="U342" s="25"/>
      <c r="V342" s="54" t="s">
        <v>2840</v>
      </c>
      <c r="W342" s="35" t="s">
        <v>2800</v>
      </c>
      <c r="X342" s="25"/>
      <c r="Y342" s="25"/>
      <c r="Z342" s="25"/>
      <c r="AA342" s="25"/>
      <c r="AB342" s="25"/>
    </row>
    <row r="343" spans="1:28" s="10" customFormat="1" ht="15" customHeight="1">
      <c r="A343" s="25">
        <v>354</v>
      </c>
      <c r="B343" s="35" t="s">
        <v>963</v>
      </c>
      <c r="C343" s="25" t="s">
        <v>3233</v>
      </c>
      <c r="D343" s="35" t="s">
        <v>2692</v>
      </c>
      <c r="E343" s="35" t="s">
        <v>2693</v>
      </c>
      <c r="F343" s="35" t="s">
        <v>3021</v>
      </c>
      <c r="G343" s="4" t="s">
        <v>2829</v>
      </c>
      <c r="H343" s="4" t="s">
        <v>987</v>
      </c>
      <c r="I343" s="50" t="s">
        <v>111</v>
      </c>
      <c r="J343" s="42">
        <v>1856</v>
      </c>
      <c r="K343" s="29">
        <v>2006</v>
      </c>
      <c r="L343" s="25"/>
      <c r="M343" s="29">
        <v>1979</v>
      </c>
      <c r="N343" s="25"/>
      <c r="O343" s="35"/>
      <c r="P343" s="25"/>
      <c r="Q343" s="42" t="s">
        <v>3119</v>
      </c>
      <c r="R343" s="25"/>
      <c r="S343" s="35"/>
      <c r="T343" s="25"/>
      <c r="U343" s="25"/>
      <c r="V343" s="54" t="s">
        <v>2836</v>
      </c>
      <c r="W343" s="35" t="s">
        <v>2800</v>
      </c>
      <c r="X343" s="25"/>
      <c r="Y343" s="25"/>
      <c r="Z343" s="25"/>
      <c r="AA343" s="25"/>
      <c r="AB343" s="25"/>
    </row>
    <row r="344" spans="1:28" s="14" customFormat="1" ht="15" customHeight="1">
      <c r="A344" s="25">
        <v>355</v>
      </c>
      <c r="B344" s="35" t="s">
        <v>963</v>
      </c>
      <c r="C344" s="25" t="s">
        <v>3233</v>
      </c>
      <c r="D344" s="35" t="s">
        <v>2692</v>
      </c>
      <c r="E344" s="35" t="s">
        <v>2693</v>
      </c>
      <c r="F344" s="35" t="s">
        <v>3021</v>
      </c>
      <c r="G344" s="4" t="s">
        <v>2829</v>
      </c>
      <c r="H344" s="4" t="s">
        <v>263</v>
      </c>
      <c r="I344" s="50" t="s">
        <v>111</v>
      </c>
      <c r="J344" s="42">
        <v>1856</v>
      </c>
      <c r="K344" s="29">
        <v>2006</v>
      </c>
      <c r="L344" s="25"/>
      <c r="M344" s="29"/>
      <c r="N344" s="25"/>
      <c r="O344" s="35"/>
      <c r="P344" s="25"/>
      <c r="Q344" s="42" t="s">
        <v>3119</v>
      </c>
      <c r="R344" s="25"/>
      <c r="S344" s="35"/>
      <c r="T344" s="25"/>
      <c r="U344" s="25"/>
      <c r="V344" s="54" t="s">
        <v>1066</v>
      </c>
      <c r="W344" s="35" t="s">
        <v>2144</v>
      </c>
      <c r="X344" s="25"/>
      <c r="Y344" s="25"/>
      <c r="Z344" s="19"/>
      <c r="AA344" s="19"/>
      <c r="AB344" s="25"/>
    </row>
    <row r="345" spans="1:28" s="14" customFormat="1" ht="15" customHeight="1">
      <c r="A345" s="25">
        <v>356</v>
      </c>
      <c r="B345" s="35" t="s">
        <v>963</v>
      </c>
      <c r="C345" s="25" t="s">
        <v>3233</v>
      </c>
      <c r="D345" s="35" t="s">
        <v>2692</v>
      </c>
      <c r="E345" s="35" t="s">
        <v>2693</v>
      </c>
      <c r="F345" s="35" t="s">
        <v>3021</v>
      </c>
      <c r="G345" s="4" t="s">
        <v>2217</v>
      </c>
      <c r="H345" s="4" t="s">
        <v>2936</v>
      </c>
      <c r="I345" s="62" t="s">
        <v>1209</v>
      </c>
      <c r="J345" s="42">
        <v>1900</v>
      </c>
      <c r="K345" s="29">
        <v>2006</v>
      </c>
      <c r="L345" s="25" t="s">
        <v>3197</v>
      </c>
      <c r="M345" s="29">
        <v>1979</v>
      </c>
      <c r="N345" s="25"/>
      <c r="O345" s="35" t="s">
        <v>2721</v>
      </c>
      <c r="P345" s="25"/>
      <c r="Q345" s="42" t="s">
        <v>3119</v>
      </c>
      <c r="R345" s="25"/>
      <c r="S345" s="35"/>
      <c r="T345" s="25"/>
      <c r="U345" s="25"/>
      <c r="V345" s="54" t="s">
        <v>3351</v>
      </c>
      <c r="W345" s="35" t="s">
        <v>2801</v>
      </c>
      <c r="X345" s="25" t="s">
        <v>1803</v>
      </c>
      <c r="Y345" s="25"/>
      <c r="Z345" s="25"/>
      <c r="AA345" s="25"/>
      <c r="AB345" s="25"/>
    </row>
    <row r="346" spans="1:28" s="14" customFormat="1" ht="15" customHeight="1">
      <c r="A346" s="25">
        <v>337</v>
      </c>
      <c r="B346" s="35" t="s">
        <v>963</v>
      </c>
      <c r="C346" s="25" t="s">
        <v>3233</v>
      </c>
      <c r="D346" s="35" t="s">
        <v>2692</v>
      </c>
      <c r="E346" s="35" t="s">
        <v>2693</v>
      </c>
      <c r="F346" s="35" t="s">
        <v>414</v>
      </c>
      <c r="G346" s="4" t="s">
        <v>2949</v>
      </c>
      <c r="H346" s="4" t="s">
        <v>774</v>
      </c>
      <c r="I346" s="50" t="s">
        <v>301</v>
      </c>
      <c r="J346" s="42">
        <v>1851</v>
      </c>
      <c r="K346" s="29">
        <v>1966</v>
      </c>
      <c r="L346" s="25" t="s">
        <v>3138</v>
      </c>
      <c r="M346" s="29"/>
      <c r="N346" s="25"/>
      <c r="O346" s="35" t="s">
        <v>921</v>
      </c>
      <c r="P346" s="25"/>
      <c r="Q346" s="42" t="s">
        <v>3119</v>
      </c>
      <c r="R346" s="25"/>
      <c r="S346" s="35"/>
      <c r="T346" s="25"/>
      <c r="U346" s="25"/>
      <c r="V346" s="54" t="s">
        <v>685</v>
      </c>
      <c r="W346" s="35" t="s">
        <v>922</v>
      </c>
      <c r="X346" s="25"/>
      <c r="Y346" s="25"/>
      <c r="Z346" s="25"/>
      <c r="AA346" s="19"/>
      <c r="AB346" s="25"/>
    </row>
    <row r="347" spans="1:28" s="14" customFormat="1" ht="15" customHeight="1">
      <c r="A347" s="25">
        <v>338</v>
      </c>
      <c r="B347" s="35" t="s">
        <v>963</v>
      </c>
      <c r="C347" s="25" t="s">
        <v>3233</v>
      </c>
      <c r="D347" s="35" t="s">
        <v>2692</v>
      </c>
      <c r="E347" s="35" t="s">
        <v>2693</v>
      </c>
      <c r="F347" s="35" t="s">
        <v>1153</v>
      </c>
      <c r="G347" s="4" t="s">
        <v>673</v>
      </c>
      <c r="H347" s="4" t="s">
        <v>2993</v>
      </c>
      <c r="I347" s="50" t="s">
        <v>301</v>
      </c>
      <c r="J347" s="42">
        <v>1851</v>
      </c>
      <c r="K347" s="29"/>
      <c r="L347" s="25"/>
      <c r="M347" s="29">
        <v>1979</v>
      </c>
      <c r="N347" s="25"/>
      <c r="O347" s="35"/>
      <c r="P347" s="25"/>
      <c r="Q347" s="42" t="s">
        <v>3119</v>
      </c>
      <c r="R347" s="25"/>
      <c r="S347" s="35"/>
      <c r="T347" s="25"/>
      <c r="U347" s="25"/>
      <c r="V347" s="54" t="s">
        <v>2977</v>
      </c>
      <c r="W347" s="35" t="s">
        <v>2253</v>
      </c>
      <c r="X347" s="25" t="s">
        <v>1803</v>
      </c>
      <c r="Y347" s="25"/>
      <c r="Z347" s="25"/>
      <c r="AA347" s="25"/>
      <c r="AB347" s="25"/>
    </row>
    <row r="348" spans="1:28" s="14" customFormat="1" ht="15" customHeight="1">
      <c r="A348" s="25">
        <v>339</v>
      </c>
      <c r="B348" s="35" t="s">
        <v>963</v>
      </c>
      <c r="C348" s="25" t="s">
        <v>3233</v>
      </c>
      <c r="D348" s="35" t="s">
        <v>2692</v>
      </c>
      <c r="E348" s="35" t="s">
        <v>2693</v>
      </c>
      <c r="F348" s="35" t="s">
        <v>1153</v>
      </c>
      <c r="G348" s="4" t="s">
        <v>673</v>
      </c>
      <c r="H348" s="4" t="s">
        <v>2992</v>
      </c>
      <c r="I348" s="62" t="s">
        <v>1499</v>
      </c>
      <c r="J348" s="42">
        <v>1851</v>
      </c>
      <c r="K348" s="29">
        <v>1966</v>
      </c>
      <c r="L348" s="25"/>
      <c r="M348" s="29">
        <v>1979</v>
      </c>
      <c r="N348" s="25"/>
      <c r="O348" s="35"/>
      <c r="P348" s="25"/>
      <c r="Q348" s="42" t="s">
        <v>3119</v>
      </c>
      <c r="R348" s="25"/>
      <c r="S348" s="35"/>
      <c r="T348" s="25"/>
      <c r="U348" s="25"/>
      <c r="V348" s="54" t="s">
        <v>2658</v>
      </c>
      <c r="W348" s="35" t="s">
        <v>2254</v>
      </c>
      <c r="X348" s="25" t="s">
        <v>1803</v>
      </c>
      <c r="Y348" s="25"/>
      <c r="Z348" s="25"/>
      <c r="AA348" s="25"/>
      <c r="AB348" s="25"/>
    </row>
    <row r="349" spans="1:28" s="14" customFormat="1" ht="15" customHeight="1">
      <c r="A349" s="25">
        <v>340</v>
      </c>
      <c r="B349" s="35" t="s">
        <v>963</v>
      </c>
      <c r="C349" s="25" t="s">
        <v>3233</v>
      </c>
      <c r="D349" s="35" t="s">
        <v>2692</v>
      </c>
      <c r="E349" s="35" t="s">
        <v>2693</v>
      </c>
      <c r="F349" s="35" t="s">
        <v>1153</v>
      </c>
      <c r="G349" s="4" t="s">
        <v>3121</v>
      </c>
      <c r="H349" s="4" t="s">
        <v>2316</v>
      </c>
      <c r="I349" s="50" t="s">
        <v>300</v>
      </c>
      <c r="J349" s="42">
        <v>1840</v>
      </c>
      <c r="K349" s="29"/>
      <c r="L349" s="25"/>
      <c r="M349" s="29">
        <v>1979</v>
      </c>
      <c r="N349" s="25"/>
      <c r="O349" s="35"/>
      <c r="P349" s="25"/>
      <c r="Q349" s="42" t="s">
        <v>3119</v>
      </c>
      <c r="R349" s="25"/>
      <c r="S349" s="35"/>
      <c r="T349" s="25"/>
      <c r="U349" s="25"/>
      <c r="V349" s="54" t="s">
        <v>3073</v>
      </c>
      <c r="W349" s="35" t="s">
        <v>2614</v>
      </c>
      <c r="X349" s="25"/>
      <c r="Y349" s="25"/>
      <c r="Z349" s="25"/>
      <c r="AA349" s="25"/>
      <c r="AB349" s="25"/>
    </row>
    <row r="350" spans="1:28" s="10" customFormat="1" ht="15" customHeight="1">
      <c r="A350" s="25">
        <v>352</v>
      </c>
      <c r="B350" s="35" t="s">
        <v>963</v>
      </c>
      <c r="C350" s="25" t="s">
        <v>3233</v>
      </c>
      <c r="D350" s="35" t="s">
        <v>2692</v>
      </c>
      <c r="E350" s="35" t="s">
        <v>2693</v>
      </c>
      <c r="F350" s="35" t="s">
        <v>1067</v>
      </c>
      <c r="G350" s="4" t="s">
        <v>1068</v>
      </c>
      <c r="H350" s="4" t="s">
        <v>1069</v>
      </c>
      <c r="I350" s="62" t="s">
        <v>1546</v>
      </c>
      <c r="J350" s="42">
        <v>1857</v>
      </c>
      <c r="K350" s="29">
        <v>2009</v>
      </c>
      <c r="L350" s="25" t="s">
        <v>3197</v>
      </c>
      <c r="M350" s="29"/>
      <c r="N350" s="25"/>
      <c r="O350" s="35"/>
      <c r="P350" s="25"/>
      <c r="Q350" s="42" t="s">
        <v>3119</v>
      </c>
      <c r="R350" s="25"/>
      <c r="S350" s="35"/>
      <c r="T350" s="25"/>
      <c r="U350" s="25"/>
      <c r="V350" s="54" t="s">
        <v>1206</v>
      </c>
      <c r="W350" s="35" t="s">
        <v>1055</v>
      </c>
      <c r="X350" s="25"/>
      <c r="Y350" s="25"/>
      <c r="Z350" s="19"/>
      <c r="AA350" s="19"/>
      <c r="AB350" s="25"/>
    </row>
    <row r="351" spans="1:28" s="10" customFormat="1" ht="15" customHeight="1">
      <c r="A351" s="25">
        <v>357</v>
      </c>
      <c r="B351" s="35" t="s">
        <v>963</v>
      </c>
      <c r="C351" s="25" t="s">
        <v>3233</v>
      </c>
      <c r="D351" s="35" t="s">
        <v>2692</v>
      </c>
      <c r="E351" s="35" t="s">
        <v>2693</v>
      </c>
      <c r="F351" s="35" t="s">
        <v>2867</v>
      </c>
      <c r="G351" s="4" t="s">
        <v>1155</v>
      </c>
      <c r="H351" s="4" t="s">
        <v>1156</v>
      </c>
      <c r="I351" s="62" t="s">
        <v>1210</v>
      </c>
      <c r="J351" s="42">
        <v>1852</v>
      </c>
      <c r="K351" s="29">
        <v>2006</v>
      </c>
      <c r="L351" s="25" t="s">
        <v>686</v>
      </c>
      <c r="M351" s="29"/>
      <c r="N351" s="25"/>
      <c r="O351" s="35" t="s">
        <v>3090</v>
      </c>
      <c r="P351" s="25"/>
      <c r="Q351" s="42" t="s">
        <v>3119</v>
      </c>
      <c r="R351" s="25"/>
      <c r="S351" s="35"/>
      <c r="T351" s="25"/>
      <c r="U351" s="25"/>
      <c r="V351" s="54" t="s">
        <v>2219</v>
      </c>
      <c r="W351" s="35" t="s">
        <v>981</v>
      </c>
      <c r="X351" s="25" t="s">
        <v>1803</v>
      </c>
      <c r="Y351" s="25"/>
      <c r="Z351" s="19"/>
      <c r="AA351" s="19"/>
      <c r="AB351" s="25"/>
    </row>
    <row r="352" spans="1:28" s="10" customFormat="1" ht="15" customHeight="1">
      <c r="A352" s="25">
        <v>358</v>
      </c>
      <c r="B352" s="35" t="s">
        <v>963</v>
      </c>
      <c r="C352" s="25" t="s">
        <v>3233</v>
      </c>
      <c r="D352" s="35" t="s">
        <v>2692</v>
      </c>
      <c r="E352" s="35" t="s">
        <v>2693</v>
      </c>
      <c r="F352" s="35" t="s">
        <v>2867</v>
      </c>
      <c r="G352" s="4" t="s">
        <v>1155</v>
      </c>
      <c r="H352" s="4" t="s">
        <v>2844</v>
      </c>
      <c r="I352" s="50" t="s">
        <v>129</v>
      </c>
      <c r="J352" s="42">
        <v>1900</v>
      </c>
      <c r="K352" s="29">
        <v>2006</v>
      </c>
      <c r="L352" s="25"/>
      <c r="M352" s="29">
        <v>1979</v>
      </c>
      <c r="N352" s="25"/>
      <c r="O352" s="35"/>
      <c r="P352" s="25"/>
      <c r="Q352" s="42" t="s">
        <v>3119</v>
      </c>
      <c r="R352" s="25"/>
      <c r="S352" s="35"/>
      <c r="T352" s="25"/>
      <c r="U352" s="25"/>
      <c r="V352" s="54" t="s">
        <v>454</v>
      </c>
      <c r="W352" s="35" t="s">
        <v>2430</v>
      </c>
      <c r="X352" s="25"/>
      <c r="Y352" s="25"/>
      <c r="Z352" s="25"/>
      <c r="AA352" s="25"/>
      <c r="AB352" s="25"/>
    </row>
    <row r="353" spans="1:28" s="10" customFormat="1" ht="15" customHeight="1">
      <c r="A353" s="25">
        <v>337.1</v>
      </c>
      <c r="B353" s="35" t="s">
        <v>2413</v>
      </c>
      <c r="C353" s="25" t="s">
        <v>2414</v>
      </c>
      <c r="D353" s="35" t="s">
        <v>2628</v>
      </c>
      <c r="E353" s="35" t="s">
        <v>2611</v>
      </c>
      <c r="F353" s="35" t="s">
        <v>3151</v>
      </c>
      <c r="G353" s="4" t="s">
        <v>2612</v>
      </c>
      <c r="H353" s="4" t="s">
        <v>2613</v>
      </c>
      <c r="I353" s="62" t="s">
        <v>1498</v>
      </c>
      <c r="J353" s="42">
        <v>1840</v>
      </c>
      <c r="K353" s="29">
        <v>1966</v>
      </c>
      <c r="L353" s="25">
        <v>14</v>
      </c>
      <c r="M353" s="29">
        <v>1979</v>
      </c>
      <c r="N353" s="25"/>
      <c r="O353" s="35"/>
      <c r="P353" s="25"/>
      <c r="Q353" s="42" t="s">
        <v>2415</v>
      </c>
      <c r="R353" s="25"/>
      <c r="S353" s="35"/>
      <c r="T353" s="25"/>
      <c r="U353" s="25"/>
      <c r="V353" s="54" t="s">
        <v>2416</v>
      </c>
      <c r="W353" s="35" t="s">
        <v>1282</v>
      </c>
      <c r="X353" s="25"/>
      <c r="Y353" s="25"/>
      <c r="Z353" s="25"/>
      <c r="AA353" s="25"/>
      <c r="AB353" s="25"/>
    </row>
    <row r="354" spans="1:28" s="10" customFormat="1" ht="15" customHeight="1">
      <c r="A354" s="25">
        <v>345</v>
      </c>
      <c r="B354" s="35" t="s">
        <v>963</v>
      </c>
      <c r="C354" s="25" t="s">
        <v>3233</v>
      </c>
      <c r="D354" s="35" t="s">
        <v>2692</v>
      </c>
      <c r="E354" s="35" t="s">
        <v>2693</v>
      </c>
      <c r="F354" s="35" t="s">
        <v>2882</v>
      </c>
      <c r="G354" s="4" t="s">
        <v>2883</v>
      </c>
      <c r="H354" s="4" t="s">
        <v>289</v>
      </c>
      <c r="I354" s="62" t="s">
        <v>1499</v>
      </c>
      <c r="J354" s="42">
        <v>1851</v>
      </c>
      <c r="K354" s="29"/>
      <c r="L354" s="25"/>
      <c r="M354" s="29">
        <v>1979</v>
      </c>
      <c r="N354" s="25"/>
      <c r="O354" s="35"/>
      <c r="P354" s="25"/>
      <c r="Q354" s="42" t="s">
        <v>3119</v>
      </c>
      <c r="R354" s="25"/>
      <c r="S354" s="35"/>
      <c r="T354" s="25"/>
      <c r="U354" s="25"/>
      <c r="V354" s="54" t="s">
        <v>3396</v>
      </c>
      <c r="W354" s="35" t="s">
        <v>2615</v>
      </c>
      <c r="X354" s="25" t="s">
        <v>1803</v>
      </c>
      <c r="Y354" s="25"/>
      <c r="Z354" s="25"/>
      <c r="AA354" s="25"/>
      <c r="AB354" s="25"/>
    </row>
    <row r="355" spans="1:28" s="10" customFormat="1" ht="15" customHeight="1">
      <c r="A355" s="25">
        <v>344</v>
      </c>
      <c r="B355" s="35" t="s">
        <v>963</v>
      </c>
      <c r="C355" s="25" t="s">
        <v>3233</v>
      </c>
      <c r="D355" s="35" t="s">
        <v>2692</v>
      </c>
      <c r="E355" s="35" t="s">
        <v>2693</v>
      </c>
      <c r="F355" s="35" t="s">
        <v>2882</v>
      </c>
      <c r="G355" s="4" t="s">
        <v>2883</v>
      </c>
      <c r="H355" s="4" t="s">
        <v>1157</v>
      </c>
      <c r="I355" s="50" t="s">
        <v>302</v>
      </c>
      <c r="J355" s="42">
        <v>1971</v>
      </c>
      <c r="K355" s="29">
        <v>2006</v>
      </c>
      <c r="L355" s="25"/>
      <c r="M355" s="29"/>
      <c r="N355" s="25"/>
      <c r="O355" s="35"/>
      <c r="P355" s="25"/>
      <c r="Q355" s="42" t="s">
        <v>3119</v>
      </c>
      <c r="R355" s="25"/>
      <c r="S355" s="35"/>
      <c r="T355" s="25"/>
      <c r="U355" s="25"/>
      <c r="V355" s="54" t="s">
        <v>457</v>
      </c>
      <c r="W355" s="35" t="s">
        <v>3232</v>
      </c>
      <c r="X355" s="25"/>
      <c r="Y355" s="25"/>
      <c r="Z355" s="19"/>
      <c r="AA355" s="19"/>
      <c r="AB355" s="25"/>
    </row>
    <row r="356" spans="1:28" s="10" customFormat="1" ht="15" customHeight="1">
      <c r="A356" s="25">
        <v>360</v>
      </c>
      <c r="B356" s="35" t="s">
        <v>963</v>
      </c>
      <c r="C356" s="25" t="s">
        <v>3233</v>
      </c>
      <c r="D356" s="35" t="s">
        <v>2692</v>
      </c>
      <c r="E356" s="35" t="s">
        <v>2693</v>
      </c>
      <c r="F356" s="35" t="s">
        <v>2673</v>
      </c>
      <c r="G356" s="4" t="s">
        <v>2859</v>
      </c>
      <c r="H356" s="4" t="s">
        <v>2320</v>
      </c>
      <c r="I356" s="62" t="s">
        <v>1506</v>
      </c>
      <c r="J356" s="42">
        <v>1902</v>
      </c>
      <c r="K356" s="29">
        <v>1984</v>
      </c>
      <c r="L356" s="25"/>
      <c r="M356" s="29">
        <v>1977</v>
      </c>
      <c r="N356" s="25"/>
      <c r="O356" s="35"/>
      <c r="P356" s="25"/>
      <c r="Q356" s="42" t="s">
        <v>2924</v>
      </c>
      <c r="R356" s="25" t="s">
        <v>2869</v>
      </c>
      <c r="S356" s="35" t="s">
        <v>3213</v>
      </c>
      <c r="T356" s="25"/>
      <c r="U356" s="25"/>
      <c r="V356" s="54" t="s">
        <v>2321</v>
      </c>
      <c r="W356" s="35" t="s">
        <v>1663</v>
      </c>
      <c r="X356" s="25"/>
      <c r="Y356" s="25"/>
      <c r="Z356" s="25"/>
      <c r="AA356" s="25"/>
      <c r="AB356" s="25"/>
    </row>
    <row r="357" spans="1:28" s="10" customFormat="1" ht="15" customHeight="1">
      <c r="A357" s="25">
        <v>361</v>
      </c>
      <c r="B357" s="35" t="s">
        <v>963</v>
      </c>
      <c r="C357" s="25" t="s">
        <v>3233</v>
      </c>
      <c r="D357" s="35" t="s">
        <v>2692</v>
      </c>
      <c r="E357" s="35" t="s">
        <v>2693</v>
      </c>
      <c r="F357" s="35" t="s">
        <v>2894</v>
      </c>
      <c r="G357" s="4" t="s">
        <v>2996</v>
      </c>
      <c r="H357" s="4" t="s">
        <v>2699</v>
      </c>
      <c r="I357" s="50" t="s">
        <v>2155</v>
      </c>
      <c r="J357" s="42">
        <v>1857</v>
      </c>
      <c r="K357" s="29">
        <v>2006</v>
      </c>
      <c r="L357" s="25"/>
      <c r="M357" s="29"/>
      <c r="N357" s="25"/>
      <c r="O357" s="35"/>
      <c r="P357" s="25"/>
      <c r="Q357" s="42" t="s">
        <v>3119</v>
      </c>
      <c r="R357" s="25"/>
      <c r="S357" s="35"/>
      <c r="T357" s="25"/>
      <c r="U357" s="25"/>
      <c r="V357" s="54" t="s">
        <v>3249</v>
      </c>
      <c r="W357" s="35" t="s">
        <v>3232</v>
      </c>
      <c r="X357" s="25"/>
      <c r="Y357" s="25"/>
      <c r="Z357" s="19"/>
      <c r="AA357" s="19"/>
      <c r="AB357" s="25"/>
    </row>
    <row r="358" spans="1:28" s="10" customFormat="1" ht="15" customHeight="1">
      <c r="A358" s="25">
        <v>362</v>
      </c>
      <c r="B358" s="35" t="s">
        <v>963</v>
      </c>
      <c r="C358" s="25" t="s">
        <v>3233</v>
      </c>
      <c r="D358" s="35" t="s">
        <v>2692</v>
      </c>
      <c r="E358" s="35" t="s">
        <v>2693</v>
      </c>
      <c r="F358" s="35" t="s">
        <v>2894</v>
      </c>
      <c r="G358" s="4" t="s">
        <v>2996</v>
      </c>
      <c r="H358" s="4" t="s">
        <v>689</v>
      </c>
      <c r="I358" s="50" t="s">
        <v>2156</v>
      </c>
      <c r="J358" s="42">
        <v>1851</v>
      </c>
      <c r="K358" s="29">
        <v>2010</v>
      </c>
      <c r="L358" s="25">
        <v>12</v>
      </c>
      <c r="M358" s="29"/>
      <c r="N358" s="25"/>
      <c r="O358" s="35"/>
      <c r="P358" s="25"/>
      <c r="Q358" s="42" t="s">
        <v>3119</v>
      </c>
      <c r="R358" s="25"/>
      <c r="S358" s="35"/>
      <c r="T358" s="25"/>
      <c r="U358" s="25"/>
      <c r="V358" s="54" t="s">
        <v>690</v>
      </c>
      <c r="W358" s="35" t="s">
        <v>1135</v>
      </c>
      <c r="X358" s="25" t="s">
        <v>1803</v>
      </c>
      <c r="Y358" s="25" t="s">
        <v>1803</v>
      </c>
      <c r="Z358" s="19"/>
      <c r="AA358" s="19"/>
      <c r="AB358" s="25"/>
    </row>
    <row r="359" spans="1:28" s="10" customFormat="1" ht="15" customHeight="1">
      <c r="A359" s="25">
        <v>363</v>
      </c>
      <c r="B359" s="35" t="s">
        <v>963</v>
      </c>
      <c r="C359" s="25" t="s">
        <v>3233</v>
      </c>
      <c r="D359" s="35" t="s">
        <v>2692</v>
      </c>
      <c r="E359" s="35" t="s">
        <v>2693</v>
      </c>
      <c r="F359" s="35" t="s">
        <v>2894</v>
      </c>
      <c r="G359" s="4" t="s">
        <v>2996</v>
      </c>
      <c r="H359" s="4" t="s">
        <v>2995</v>
      </c>
      <c r="I359" s="50" t="s">
        <v>2156</v>
      </c>
      <c r="J359" s="42">
        <v>1851</v>
      </c>
      <c r="K359" s="29">
        <v>2006</v>
      </c>
      <c r="L359" s="25"/>
      <c r="M359" s="29"/>
      <c r="N359" s="25"/>
      <c r="O359" s="35"/>
      <c r="P359" s="25"/>
      <c r="Q359" s="42" t="s">
        <v>3119</v>
      </c>
      <c r="R359" s="25"/>
      <c r="S359" s="35"/>
      <c r="T359" s="25"/>
      <c r="U359" s="25"/>
      <c r="V359" s="54" t="s">
        <v>3145</v>
      </c>
      <c r="W359" s="35" t="s">
        <v>2144</v>
      </c>
      <c r="X359" s="25"/>
      <c r="Y359" s="25"/>
      <c r="Z359" s="19"/>
      <c r="AA359" s="19"/>
      <c r="AB359" s="25"/>
    </row>
    <row r="360" spans="1:28" s="10" customFormat="1" ht="15" customHeight="1">
      <c r="A360" s="25">
        <v>343</v>
      </c>
      <c r="B360" s="35" t="s">
        <v>963</v>
      </c>
      <c r="C360" s="25" t="s">
        <v>3233</v>
      </c>
      <c r="D360" s="35" t="s">
        <v>2692</v>
      </c>
      <c r="E360" s="35" t="s">
        <v>2693</v>
      </c>
      <c r="F360" s="35" t="s">
        <v>2843</v>
      </c>
      <c r="G360" s="4" t="s">
        <v>1362</v>
      </c>
      <c r="H360" s="4" t="s">
        <v>2952</v>
      </c>
      <c r="I360" s="62" t="s">
        <v>1363</v>
      </c>
      <c r="J360" s="42">
        <v>1841</v>
      </c>
      <c r="K360" s="29">
        <v>2010</v>
      </c>
      <c r="L360" s="25"/>
      <c r="M360" s="29">
        <v>1950</v>
      </c>
      <c r="N360" s="25"/>
      <c r="O360" s="35" t="s">
        <v>231</v>
      </c>
      <c r="P360" s="25"/>
      <c r="Q360" s="42" t="s">
        <v>2924</v>
      </c>
      <c r="R360" s="25" t="s">
        <v>1035</v>
      </c>
      <c r="S360" s="35" t="s">
        <v>3211</v>
      </c>
      <c r="T360" s="25"/>
      <c r="U360" s="25"/>
      <c r="V360" s="54" t="s">
        <v>3169</v>
      </c>
      <c r="W360" s="35" t="s">
        <v>1664</v>
      </c>
      <c r="X360" s="25" t="s">
        <v>1803</v>
      </c>
      <c r="Y360" s="25"/>
      <c r="Z360" s="25"/>
      <c r="AA360" s="25"/>
      <c r="AB360" s="25"/>
    </row>
    <row r="361" spans="1:28" s="10" customFormat="1" ht="15" customHeight="1">
      <c r="A361" s="25">
        <v>346</v>
      </c>
      <c r="B361" s="35" t="s">
        <v>963</v>
      </c>
      <c r="C361" s="25" t="s">
        <v>3233</v>
      </c>
      <c r="D361" s="35" t="s">
        <v>2692</v>
      </c>
      <c r="E361" s="35" t="s">
        <v>2693</v>
      </c>
      <c r="F361" s="35" t="s">
        <v>3019</v>
      </c>
      <c r="G361" s="4" t="s">
        <v>3020</v>
      </c>
      <c r="H361" s="4" t="s">
        <v>3338</v>
      </c>
      <c r="I361" s="62" t="s">
        <v>1364</v>
      </c>
      <c r="J361" s="42">
        <v>1851</v>
      </c>
      <c r="K361" s="29"/>
      <c r="L361" s="25"/>
      <c r="M361" s="29">
        <v>1979</v>
      </c>
      <c r="N361" s="25"/>
      <c r="O361" s="35"/>
      <c r="P361" s="25"/>
      <c r="Q361" s="42" t="s">
        <v>3119</v>
      </c>
      <c r="R361" s="25"/>
      <c r="S361" s="35"/>
      <c r="T361" s="25"/>
      <c r="U361" s="25"/>
      <c r="V361" s="54" t="s">
        <v>3193</v>
      </c>
      <c r="W361" s="35" t="s">
        <v>2615</v>
      </c>
      <c r="X361" s="25"/>
      <c r="Y361" s="25"/>
      <c r="Z361" s="25"/>
      <c r="AA361" s="25"/>
      <c r="AB361" s="25"/>
    </row>
    <row r="362" spans="1:28" s="10" customFormat="1" ht="15" customHeight="1">
      <c r="A362" s="25">
        <v>347</v>
      </c>
      <c r="B362" s="35" t="s">
        <v>963</v>
      </c>
      <c r="C362" s="25" t="s">
        <v>3233</v>
      </c>
      <c r="D362" s="35" t="s">
        <v>2692</v>
      </c>
      <c r="E362" s="35" t="s">
        <v>2693</v>
      </c>
      <c r="F362" s="35" t="s">
        <v>3019</v>
      </c>
      <c r="G362" s="4" t="s">
        <v>3020</v>
      </c>
      <c r="H362" s="4" t="s">
        <v>3395</v>
      </c>
      <c r="I362" s="50" t="s">
        <v>303</v>
      </c>
      <c r="J362" s="42">
        <v>1894</v>
      </c>
      <c r="K362" s="29">
        <v>2006</v>
      </c>
      <c r="L362" s="25"/>
      <c r="M362" s="29"/>
      <c r="N362" s="25"/>
      <c r="O362" s="35"/>
      <c r="P362" s="25"/>
      <c r="Q362" s="42" t="s">
        <v>3119</v>
      </c>
      <c r="R362" s="25"/>
      <c r="S362" s="35"/>
      <c r="T362" s="25"/>
      <c r="U362" s="25"/>
      <c r="V362" s="54" t="s">
        <v>3150</v>
      </c>
      <c r="W362" s="35" t="s">
        <v>3232</v>
      </c>
      <c r="X362" s="25"/>
      <c r="Y362" s="25"/>
      <c r="Z362" s="19"/>
      <c r="AA362" s="19"/>
      <c r="AB362" s="25"/>
    </row>
    <row r="363" spans="1:28" s="14" customFormat="1" ht="15" customHeight="1">
      <c r="A363" s="25">
        <v>348</v>
      </c>
      <c r="B363" s="35" t="s">
        <v>963</v>
      </c>
      <c r="C363" s="25" t="s">
        <v>3233</v>
      </c>
      <c r="D363" s="35" t="s">
        <v>2692</v>
      </c>
      <c r="E363" s="35" t="s">
        <v>2693</v>
      </c>
      <c r="F363" s="35" t="s">
        <v>3019</v>
      </c>
      <c r="G363" s="4" t="s">
        <v>3075</v>
      </c>
      <c r="H363" s="4" t="s">
        <v>558</v>
      </c>
      <c r="I363" s="50" t="s">
        <v>128</v>
      </c>
      <c r="J363" s="42">
        <v>1894</v>
      </c>
      <c r="K363" s="29"/>
      <c r="L363" s="25"/>
      <c r="M363" s="29">
        <v>1979</v>
      </c>
      <c r="N363" s="25"/>
      <c r="O363" s="35" t="s">
        <v>2635</v>
      </c>
      <c r="P363" s="25"/>
      <c r="Q363" s="42" t="s">
        <v>3119</v>
      </c>
      <c r="R363" s="25"/>
      <c r="S363" s="35"/>
      <c r="T363" s="25"/>
      <c r="U363" s="25"/>
      <c r="V363" s="54" t="s">
        <v>2448</v>
      </c>
      <c r="W363" s="35" t="s">
        <v>2616</v>
      </c>
      <c r="X363" s="25"/>
      <c r="Y363" s="25"/>
      <c r="Z363" s="25"/>
      <c r="AA363" s="25"/>
      <c r="AB363" s="25"/>
    </row>
    <row r="364" spans="1:28" s="10" customFormat="1" ht="15" customHeight="1">
      <c r="A364" s="25">
        <v>349</v>
      </c>
      <c r="B364" s="35" t="s">
        <v>963</v>
      </c>
      <c r="C364" s="25" t="s">
        <v>3233</v>
      </c>
      <c r="D364" s="35" t="s">
        <v>2692</v>
      </c>
      <c r="E364" s="35" t="s">
        <v>2693</v>
      </c>
      <c r="F364" s="35" t="s">
        <v>1633</v>
      </c>
      <c r="G364" s="4" t="s">
        <v>691</v>
      </c>
      <c r="H364" s="4" t="s">
        <v>692</v>
      </c>
      <c r="I364" s="50" t="s">
        <v>129</v>
      </c>
      <c r="J364" s="42">
        <v>1900</v>
      </c>
      <c r="K364" s="29">
        <v>2010</v>
      </c>
      <c r="L364" s="25" t="s">
        <v>318</v>
      </c>
      <c r="M364" s="29"/>
      <c r="N364" s="25"/>
      <c r="O364" s="35" t="s">
        <v>3090</v>
      </c>
      <c r="P364" s="25"/>
      <c r="Q364" s="42" t="s">
        <v>3119</v>
      </c>
      <c r="R364" s="25"/>
      <c r="S364" s="35"/>
      <c r="T364" s="25"/>
      <c r="U364" s="25"/>
      <c r="V364" s="54" t="s">
        <v>693</v>
      </c>
      <c r="W364" s="35" t="s">
        <v>1135</v>
      </c>
      <c r="X364" s="25" t="s">
        <v>1803</v>
      </c>
      <c r="Y364" s="25" t="s">
        <v>2409</v>
      </c>
      <c r="Z364" s="19"/>
      <c r="AA364" s="19"/>
      <c r="AB364" s="25"/>
    </row>
    <row r="365" spans="1:28" s="10" customFormat="1" ht="15" customHeight="1">
      <c r="A365" s="25">
        <v>366</v>
      </c>
      <c r="B365" s="35" t="s">
        <v>963</v>
      </c>
      <c r="C365" s="25" t="s">
        <v>3233</v>
      </c>
      <c r="D365" s="35" t="s">
        <v>2692</v>
      </c>
      <c r="E365" s="35" t="s">
        <v>2693</v>
      </c>
      <c r="F365" s="35" t="s">
        <v>2450</v>
      </c>
      <c r="G365" s="4" t="s">
        <v>2452</v>
      </c>
      <c r="H365" s="4" t="s">
        <v>2965</v>
      </c>
      <c r="I365" s="50" t="s">
        <v>2102</v>
      </c>
      <c r="J365" s="42">
        <v>1852</v>
      </c>
      <c r="K365" s="29">
        <v>1965</v>
      </c>
      <c r="L365" s="25" t="s">
        <v>2846</v>
      </c>
      <c r="M365" s="29">
        <v>1979</v>
      </c>
      <c r="N365" s="25"/>
      <c r="O365" s="35" t="s">
        <v>288</v>
      </c>
      <c r="P365" s="25"/>
      <c r="Q365" s="42" t="s">
        <v>3119</v>
      </c>
      <c r="R365" s="25"/>
      <c r="S365" s="35"/>
      <c r="T365" s="25"/>
      <c r="U365" s="25"/>
      <c r="V365" s="54" t="s">
        <v>2602</v>
      </c>
      <c r="W365" s="35" t="s">
        <v>2252</v>
      </c>
      <c r="X365" s="25" t="s">
        <v>1803</v>
      </c>
      <c r="Y365" s="25"/>
      <c r="Z365" s="25"/>
      <c r="AA365" s="25"/>
      <c r="AB365" s="25"/>
    </row>
    <row r="366" spans="1:28" s="10" customFormat="1" ht="15" customHeight="1">
      <c r="A366" s="25">
        <v>359</v>
      </c>
      <c r="B366" s="35" t="s">
        <v>963</v>
      </c>
      <c r="C366" s="25" t="s">
        <v>3233</v>
      </c>
      <c r="D366" s="35" t="s">
        <v>2692</v>
      </c>
      <c r="E366" s="35" t="s">
        <v>2656</v>
      </c>
      <c r="F366" s="35" t="s">
        <v>2867</v>
      </c>
      <c r="G366" s="4" t="s">
        <v>1155</v>
      </c>
      <c r="H366" s="4" t="s">
        <v>2532</v>
      </c>
      <c r="I366" s="62" t="s">
        <v>1505</v>
      </c>
      <c r="J366" s="42">
        <v>1851</v>
      </c>
      <c r="K366" s="29">
        <v>2006</v>
      </c>
      <c r="L366" s="25"/>
      <c r="M366" s="29">
        <v>1979</v>
      </c>
      <c r="N366" s="25"/>
      <c r="O366" s="35" t="s">
        <v>290</v>
      </c>
      <c r="P366" s="25"/>
      <c r="Q366" s="42" t="s">
        <v>3119</v>
      </c>
      <c r="R366" s="25"/>
      <c r="S366" s="35"/>
      <c r="T366" s="25"/>
      <c r="U366" s="25"/>
      <c r="V366" s="54" t="s">
        <v>2431</v>
      </c>
      <c r="W366" s="35" t="s">
        <v>2617</v>
      </c>
      <c r="X366" s="25"/>
      <c r="Y366" s="25"/>
      <c r="Z366" s="25"/>
      <c r="AA366" s="25"/>
      <c r="AB366" s="25"/>
    </row>
    <row r="367" spans="1:28" s="10" customFormat="1" ht="15" customHeight="1">
      <c r="A367" s="25">
        <v>341</v>
      </c>
      <c r="B367" s="35" t="s">
        <v>963</v>
      </c>
      <c r="C367" s="25" t="s">
        <v>3233</v>
      </c>
      <c r="D367" s="35" t="s">
        <v>2692</v>
      </c>
      <c r="E367" s="35" t="s">
        <v>2656</v>
      </c>
      <c r="F367" s="35" t="s">
        <v>677</v>
      </c>
      <c r="G367" s="4" t="s">
        <v>678</v>
      </c>
      <c r="H367" s="4" t="s">
        <v>3408</v>
      </c>
      <c r="I367" s="62" t="s">
        <v>1500</v>
      </c>
      <c r="J367" s="42">
        <v>1860</v>
      </c>
      <c r="K367" s="29">
        <v>1965</v>
      </c>
      <c r="L367" s="25" t="s">
        <v>687</v>
      </c>
      <c r="M367" s="29"/>
      <c r="N367" s="25"/>
      <c r="O367" s="35"/>
      <c r="P367" s="25"/>
      <c r="Q367" s="42" t="s">
        <v>3119</v>
      </c>
      <c r="R367" s="25"/>
      <c r="S367" s="35"/>
      <c r="T367" s="25"/>
      <c r="U367" s="25"/>
      <c r="V367" s="54" t="s">
        <v>688</v>
      </c>
      <c r="W367" s="35" t="s">
        <v>2472</v>
      </c>
      <c r="X367" s="25"/>
      <c r="Y367" s="25"/>
      <c r="Z367" s="25"/>
      <c r="AA367" s="19"/>
      <c r="AB367" s="25"/>
    </row>
    <row r="368" spans="1:28" s="10" customFormat="1" ht="15" customHeight="1">
      <c r="A368" s="25">
        <v>350</v>
      </c>
      <c r="B368" s="35" t="s">
        <v>963</v>
      </c>
      <c r="C368" s="25" t="s">
        <v>3233</v>
      </c>
      <c r="D368" s="35" t="s">
        <v>2692</v>
      </c>
      <c r="E368" s="35" t="s">
        <v>2656</v>
      </c>
      <c r="F368" s="35" t="s">
        <v>1633</v>
      </c>
      <c r="G368" s="4" t="s">
        <v>691</v>
      </c>
      <c r="H368" s="4" t="s">
        <v>694</v>
      </c>
      <c r="I368" s="50" t="s">
        <v>127</v>
      </c>
      <c r="J368" s="42">
        <v>1859</v>
      </c>
      <c r="K368" s="29">
        <v>1966</v>
      </c>
      <c r="L368" s="25"/>
      <c r="M368" s="29">
        <v>2010</v>
      </c>
      <c r="N368" s="25"/>
      <c r="O368" s="35" t="s">
        <v>921</v>
      </c>
      <c r="P368" s="25"/>
      <c r="Q368" s="42" t="s">
        <v>3119</v>
      </c>
      <c r="R368" s="25"/>
      <c r="S368" s="35"/>
      <c r="T368" s="25"/>
      <c r="U368" s="25"/>
      <c r="V368" s="54" t="s">
        <v>695</v>
      </c>
      <c r="W368" s="35" t="s">
        <v>502</v>
      </c>
      <c r="X368" s="25" t="s">
        <v>2409</v>
      </c>
      <c r="Y368" s="25"/>
      <c r="Z368" s="25"/>
      <c r="AA368" s="25"/>
      <c r="AB368" s="25"/>
    </row>
    <row r="369" spans="1:28" s="10" customFormat="1" ht="15" customHeight="1">
      <c r="A369" s="25">
        <v>351</v>
      </c>
      <c r="B369" s="35" t="s">
        <v>963</v>
      </c>
      <c r="C369" s="25" t="s">
        <v>3233</v>
      </c>
      <c r="D369" s="35" t="s">
        <v>2692</v>
      </c>
      <c r="E369" s="35" t="s">
        <v>2656</v>
      </c>
      <c r="F369" s="35" t="s">
        <v>1633</v>
      </c>
      <c r="G369" s="4" t="s">
        <v>2552</v>
      </c>
      <c r="H369" s="4" t="s">
        <v>2906</v>
      </c>
      <c r="I369" s="62" t="s">
        <v>1498</v>
      </c>
      <c r="J369" s="42">
        <v>1840</v>
      </c>
      <c r="K369" s="29"/>
      <c r="L369" s="25"/>
      <c r="M369" s="29">
        <v>1979</v>
      </c>
      <c r="N369" s="25"/>
      <c r="O369" s="35"/>
      <c r="P369" s="25"/>
      <c r="Q369" s="42" t="s">
        <v>3119</v>
      </c>
      <c r="R369" s="25"/>
      <c r="S369" s="35"/>
      <c r="T369" s="25"/>
      <c r="U369" s="25"/>
      <c r="V369" s="54" t="s">
        <v>3018</v>
      </c>
      <c r="W369" s="35" t="s">
        <v>2615</v>
      </c>
      <c r="X369" s="25"/>
      <c r="Y369" s="25"/>
      <c r="Z369" s="25"/>
      <c r="AA369" s="25"/>
      <c r="AB369" s="25"/>
    </row>
    <row r="370" spans="1:28" s="10" customFormat="1" ht="15" customHeight="1">
      <c r="A370" s="25">
        <v>265</v>
      </c>
      <c r="B370" s="35" t="s">
        <v>963</v>
      </c>
      <c r="C370" s="25" t="s">
        <v>3233</v>
      </c>
      <c r="D370" s="35" t="s">
        <v>2692</v>
      </c>
      <c r="E370" s="35" t="s">
        <v>2067</v>
      </c>
      <c r="F370" s="35" t="s">
        <v>3108</v>
      </c>
      <c r="G370" s="4" t="s">
        <v>434</v>
      </c>
      <c r="H370" s="4" t="s">
        <v>3171</v>
      </c>
      <c r="I370" s="50" t="s">
        <v>2153</v>
      </c>
      <c r="J370" s="42">
        <v>1864</v>
      </c>
      <c r="K370" s="29">
        <v>1982</v>
      </c>
      <c r="L370" s="25" t="s">
        <v>435</v>
      </c>
      <c r="M370" s="29">
        <v>2005</v>
      </c>
      <c r="N370" s="25"/>
      <c r="O370" s="35"/>
      <c r="P370" s="25"/>
      <c r="Q370" s="42" t="s">
        <v>3119</v>
      </c>
      <c r="R370" s="25"/>
      <c r="S370" s="35"/>
      <c r="T370" s="25"/>
      <c r="U370" s="25"/>
      <c r="V370" s="54"/>
      <c r="W370" s="35" t="s">
        <v>763</v>
      </c>
      <c r="X370" s="25" t="s">
        <v>1803</v>
      </c>
      <c r="Y370" s="25"/>
      <c r="Z370" s="25"/>
      <c r="AA370" s="25"/>
      <c r="AB370" s="25"/>
    </row>
    <row r="371" spans="1:28" s="10" customFormat="1" ht="15" customHeight="1">
      <c r="A371" s="25">
        <v>266</v>
      </c>
      <c r="B371" s="35" t="s">
        <v>963</v>
      </c>
      <c r="C371" s="25" t="s">
        <v>3233</v>
      </c>
      <c r="D371" s="35" t="s">
        <v>2692</v>
      </c>
      <c r="E371" s="35" t="s">
        <v>2067</v>
      </c>
      <c r="F371" s="35" t="s">
        <v>3108</v>
      </c>
      <c r="G371" s="4" t="s">
        <v>3224</v>
      </c>
      <c r="H371" s="4" t="s">
        <v>3241</v>
      </c>
      <c r="I371" s="50" t="s">
        <v>2154</v>
      </c>
      <c r="J371" s="42">
        <v>2004</v>
      </c>
      <c r="K371" s="29">
        <v>1986</v>
      </c>
      <c r="L371" s="25" t="s">
        <v>744</v>
      </c>
      <c r="M371" s="29">
        <v>1986</v>
      </c>
      <c r="N371" s="25"/>
      <c r="O371" s="35"/>
      <c r="P371" s="25"/>
      <c r="Q371" s="42" t="s">
        <v>2924</v>
      </c>
      <c r="R371" s="25" t="s">
        <v>2869</v>
      </c>
      <c r="S371" s="35"/>
      <c r="T371" s="25"/>
      <c r="U371" s="25"/>
      <c r="V371" s="64" t="s">
        <v>34</v>
      </c>
      <c r="W371" s="35" t="s">
        <v>2398</v>
      </c>
      <c r="X371" s="25" t="s">
        <v>1803</v>
      </c>
      <c r="Y371" s="25"/>
      <c r="Z371" s="25"/>
      <c r="AA371" s="25"/>
      <c r="AB371" s="25"/>
    </row>
    <row r="372" spans="1:28" s="10" customFormat="1" ht="15" customHeight="1">
      <c r="A372" s="25">
        <v>267</v>
      </c>
      <c r="B372" s="35" t="s">
        <v>963</v>
      </c>
      <c r="C372" s="25" t="s">
        <v>3233</v>
      </c>
      <c r="D372" s="35" t="s">
        <v>2692</v>
      </c>
      <c r="E372" s="35" t="s">
        <v>2067</v>
      </c>
      <c r="F372" s="35" t="s">
        <v>189</v>
      </c>
      <c r="G372" s="4" t="s">
        <v>262</v>
      </c>
      <c r="H372" s="4" t="s">
        <v>3325</v>
      </c>
      <c r="I372" s="62" t="s">
        <v>1368</v>
      </c>
      <c r="J372" s="42">
        <v>1758</v>
      </c>
      <c r="K372" s="29">
        <v>2006</v>
      </c>
      <c r="L372" s="25"/>
      <c r="M372" s="29">
        <v>1979</v>
      </c>
      <c r="N372" s="25"/>
      <c r="O372" s="35" t="s">
        <v>288</v>
      </c>
      <c r="P372" s="25"/>
      <c r="Q372" s="42" t="s">
        <v>3119</v>
      </c>
      <c r="R372" s="25"/>
      <c r="S372" s="35"/>
      <c r="T372" s="25"/>
      <c r="U372" s="25"/>
      <c r="V372" s="54"/>
      <c r="W372" s="35" t="s">
        <v>3128</v>
      </c>
      <c r="X372" s="25"/>
      <c r="Y372" s="25"/>
      <c r="Z372" s="25"/>
      <c r="AA372" s="25"/>
      <c r="AB372" s="25"/>
    </row>
    <row r="373" spans="1:28" s="10" customFormat="1" ht="15" customHeight="1">
      <c r="A373" s="25">
        <v>268</v>
      </c>
      <c r="B373" s="35" t="s">
        <v>963</v>
      </c>
      <c r="C373" s="25" t="s">
        <v>3233</v>
      </c>
      <c r="D373" s="35" t="s">
        <v>2692</v>
      </c>
      <c r="E373" s="35" t="s">
        <v>2067</v>
      </c>
      <c r="F373" s="35" t="s">
        <v>745</v>
      </c>
      <c r="G373" s="4" t="s">
        <v>746</v>
      </c>
      <c r="H373" s="4" t="s">
        <v>747</v>
      </c>
      <c r="I373" s="62" t="s">
        <v>1249</v>
      </c>
      <c r="J373" s="42">
        <v>1905</v>
      </c>
      <c r="K373" s="29">
        <v>2010</v>
      </c>
      <c r="L373" s="25" t="s">
        <v>2746</v>
      </c>
      <c r="M373" s="29"/>
      <c r="N373" s="25"/>
      <c r="O373" s="35"/>
      <c r="P373" s="25"/>
      <c r="Q373" s="42" t="s">
        <v>3119</v>
      </c>
      <c r="R373" s="25"/>
      <c r="S373" s="35"/>
      <c r="T373" s="25"/>
      <c r="U373" s="25"/>
      <c r="V373" s="54"/>
      <c r="W373" s="35" t="s">
        <v>1135</v>
      </c>
      <c r="X373" s="25" t="s">
        <v>1803</v>
      </c>
      <c r="Y373" s="25" t="s">
        <v>2501</v>
      </c>
      <c r="Z373" s="19"/>
      <c r="AA373" s="19"/>
      <c r="AB373" s="25"/>
    </row>
    <row r="374" spans="1:28" s="14" customFormat="1" ht="15" customHeight="1">
      <c r="A374" s="25">
        <v>269</v>
      </c>
      <c r="B374" s="35" t="s">
        <v>963</v>
      </c>
      <c r="C374" s="25" t="s">
        <v>3233</v>
      </c>
      <c r="D374" s="35" t="s">
        <v>2692</v>
      </c>
      <c r="E374" s="35" t="s">
        <v>2067</v>
      </c>
      <c r="F374" s="35" t="s">
        <v>3003</v>
      </c>
      <c r="G374" s="4" t="s">
        <v>2785</v>
      </c>
      <c r="H374" s="4" t="s">
        <v>2446</v>
      </c>
      <c r="I374" s="62" t="s">
        <v>1250</v>
      </c>
      <c r="J374" s="42">
        <v>1884</v>
      </c>
      <c r="K374" s="29">
        <v>2006</v>
      </c>
      <c r="L374" s="25"/>
      <c r="M374" s="29"/>
      <c r="N374" s="25"/>
      <c r="O374" s="35"/>
      <c r="P374" s="25"/>
      <c r="Q374" s="42" t="s">
        <v>3119</v>
      </c>
      <c r="R374" s="25"/>
      <c r="S374" s="35"/>
      <c r="T374" s="25"/>
      <c r="U374" s="25"/>
      <c r="V374" s="54" t="s">
        <v>1738</v>
      </c>
      <c r="W374" s="35" t="s">
        <v>2144</v>
      </c>
      <c r="X374" s="25"/>
      <c r="Y374" s="25"/>
      <c r="Z374" s="19"/>
      <c r="AA374" s="19"/>
      <c r="AB374" s="25"/>
    </row>
    <row r="375" spans="1:28" s="10" customFormat="1" ht="15" customHeight="1">
      <c r="A375" s="25">
        <v>270</v>
      </c>
      <c r="B375" s="35" t="s">
        <v>963</v>
      </c>
      <c r="C375" s="25" t="s">
        <v>3233</v>
      </c>
      <c r="D375" s="35" t="s">
        <v>2692</v>
      </c>
      <c r="E375" s="35" t="s">
        <v>2067</v>
      </c>
      <c r="F375" s="35" t="s">
        <v>2871</v>
      </c>
      <c r="G375" s="4" t="s">
        <v>1197</v>
      </c>
      <c r="H375" s="4" t="s">
        <v>453</v>
      </c>
      <c r="I375" s="50" t="s">
        <v>2155</v>
      </c>
      <c r="J375" s="42">
        <v>1857</v>
      </c>
      <c r="K375" s="29">
        <v>2009</v>
      </c>
      <c r="L375" s="25"/>
      <c r="M375" s="29">
        <v>1979</v>
      </c>
      <c r="N375" s="25"/>
      <c r="O375" s="35" t="s">
        <v>622</v>
      </c>
      <c r="P375" s="25"/>
      <c r="Q375" s="42" t="s">
        <v>3119</v>
      </c>
      <c r="R375" s="25"/>
      <c r="S375" s="35"/>
      <c r="T375" s="25"/>
      <c r="U375" s="25"/>
      <c r="V375" s="54"/>
      <c r="W375" s="35" t="s">
        <v>2391</v>
      </c>
      <c r="X375" s="25"/>
      <c r="Y375" s="25"/>
      <c r="Z375" s="25"/>
      <c r="AA375" s="25"/>
      <c r="AB375" s="25"/>
    </row>
    <row r="376" spans="1:28" s="10" customFormat="1" ht="15" customHeight="1">
      <c r="A376" s="25">
        <v>271</v>
      </c>
      <c r="B376" s="35" t="s">
        <v>963</v>
      </c>
      <c r="C376" s="25" t="s">
        <v>3233</v>
      </c>
      <c r="D376" s="35" t="s">
        <v>2692</v>
      </c>
      <c r="E376" s="35" t="s">
        <v>2067</v>
      </c>
      <c r="F376" s="35" t="s">
        <v>2871</v>
      </c>
      <c r="G376" s="4" t="s">
        <v>1197</v>
      </c>
      <c r="H376" s="4" t="s">
        <v>642</v>
      </c>
      <c r="I376" s="50" t="s">
        <v>2156</v>
      </c>
      <c r="J376" s="42">
        <v>1851</v>
      </c>
      <c r="K376" s="29">
        <v>1966</v>
      </c>
      <c r="L376" s="25" t="s">
        <v>496</v>
      </c>
      <c r="M376" s="29">
        <v>1979</v>
      </c>
      <c r="N376" s="25" t="s">
        <v>1803</v>
      </c>
      <c r="O376" s="35" t="s">
        <v>921</v>
      </c>
      <c r="P376" s="25"/>
      <c r="Q376" s="42" t="s">
        <v>3119</v>
      </c>
      <c r="R376" s="25"/>
      <c r="S376" s="35"/>
      <c r="T376" s="25"/>
      <c r="U376" s="25"/>
      <c r="V376" s="54" t="s">
        <v>2690</v>
      </c>
      <c r="W376" s="35" t="s">
        <v>2390</v>
      </c>
      <c r="X376" s="25" t="s">
        <v>1803</v>
      </c>
      <c r="Y376" s="25"/>
      <c r="Z376" s="25"/>
      <c r="AA376" s="25"/>
      <c r="AB376" s="25"/>
    </row>
    <row r="377" spans="1:28" s="10" customFormat="1" ht="15" customHeight="1">
      <c r="A377" s="25">
        <v>272</v>
      </c>
      <c r="B377" s="35" t="s">
        <v>963</v>
      </c>
      <c r="C377" s="25" t="s">
        <v>3233</v>
      </c>
      <c r="D377" s="35" t="s">
        <v>2692</v>
      </c>
      <c r="E377" s="35" t="s">
        <v>2067</v>
      </c>
      <c r="F377" s="35" t="s">
        <v>2935</v>
      </c>
      <c r="G377" s="4" t="s">
        <v>1251</v>
      </c>
      <c r="H377" s="4" t="s">
        <v>2446</v>
      </c>
      <c r="I377" s="62" t="s">
        <v>1252</v>
      </c>
      <c r="J377" s="42">
        <v>1904</v>
      </c>
      <c r="K377" s="29">
        <v>2004</v>
      </c>
      <c r="L377" s="25"/>
      <c r="M377" s="29">
        <v>1995</v>
      </c>
      <c r="N377" s="25"/>
      <c r="O377" s="35"/>
      <c r="P377" s="25"/>
      <c r="Q377" s="42" t="s">
        <v>2924</v>
      </c>
      <c r="R377" s="25" t="s">
        <v>3312</v>
      </c>
      <c r="S377" s="35"/>
      <c r="T377" s="25"/>
      <c r="U377" s="25"/>
      <c r="V377" s="54"/>
      <c r="W377" s="35" t="s">
        <v>1504</v>
      </c>
      <c r="X377" s="25" t="s">
        <v>1803</v>
      </c>
      <c r="Y377" s="25"/>
      <c r="Z377" s="25"/>
      <c r="AA377" s="25"/>
      <c r="AB377" s="25"/>
    </row>
    <row r="378" spans="1:28" s="10" customFormat="1" ht="15" customHeight="1">
      <c r="A378" s="25">
        <v>273</v>
      </c>
      <c r="B378" s="35" t="s">
        <v>963</v>
      </c>
      <c r="C378" s="25" t="s">
        <v>3233</v>
      </c>
      <c r="D378" s="35" t="s">
        <v>2692</v>
      </c>
      <c r="E378" s="35" t="s">
        <v>2067</v>
      </c>
      <c r="F378" s="35" t="s">
        <v>2962</v>
      </c>
      <c r="G378" s="4" t="s">
        <v>2963</v>
      </c>
      <c r="H378" s="4" t="s">
        <v>2700</v>
      </c>
      <c r="I378" s="50" t="s">
        <v>2343</v>
      </c>
      <c r="J378" s="42">
        <v>1883</v>
      </c>
      <c r="K378" s="29"/>
      <c r="L378" s="25">
        <v>9</v>
      </c>
      <c r="M378" s="29">
        <v>1979</v>
      </c>
      <c r="N378" s="25"/>
      <c r="O378" s="35"/>
      <c r="P378" s="25"/>
      <c r="Q378" s="42" t="s">
        <v>3119</v>
      </c>
      <c r="R378" s="25"/>
      <c r="S378" s="35"/>
      <c r="T378" s="25"/>
      <c r="U378" s="25"/>
      <c r="V378" s="54" t="s">
        <v>3067</v>
      </c>
      <c r="W378" s="35" t="s">
        <v>2823</v>
      </c>
      <c r="X378" s="25"/>
      <c r="Y378" s="25"/>
      <c r="Z378" s="25"/>
      <c r="AA378" s="25"/>
      <c r="AB378" s="25"/>
    </row>
    <row r="379" spans="1:28" s="10" customFormat="1" ht="15" customHeight="1">
      <c r="A379" s="25">
        <v>274</v>
      </c>
      <c r="B379" s="35" t="s">
        <v>963</v>
      </c>
      <c r="C379" s="25" t="s">
        <v>3233</v>
      </c>
      <c r="D379" s="35" t="s">
        <v>2692</v>
      </c>
      <c r="E379" s="35" t="s">
        <v>2067</v>
      </c>
      <c r="F379" s="35" t="s">
        <v>3068</v>
      </c>
      <c r="G379" s="4" t="s">
        <v>3144</v>
      </c>
      <c r="H379" s="4" t="s">
        <v>2933</v>
      </c>
      <c r="I379" s="50" t="s">
        <v>2344</v>
      </c>
      <c r="J379" s="42">
        <v>1957</v>
      </c>
      <c r="K379" s="29">
        <v>2006</v>
      </c>
      <c r="L379" s="25"/>
      <c r="M379" s="29">
        <v>1977</v>
      </c>
      <c r="N379" s="25"/>
      <c r="O379" s="35" t="s">
        <v>622</v>
      </c>
      <c r="P379" s="25"/>
      <c r="Q379" s="58" t="s">
        <v>2924</v>
      </c>
      <c r="R379" s="25" t="s">
        <v>3017</v>
      </c>
      <c r="S379" s="35" t="s">
        <v>2848</v>
      </c>
      <c r="T379" s="25"/>
      <c r="U379" s="25"/>
      <c r="V379" s="54" t="s">
        <v>3321</v>
      </c>
      <c r="W379" s="35" t="s">
        <v>2063</v>
      </c>
      <c r="X379" s="25"/>
      <c r="Y379" s="25"/>
      <c r="Z379" s="3"/>
      <c r="AA379" s="19"/>
      <c r="AB379" s="25"/>
    </row>
    <row r="380" spans="1:28" s="10" customFormat="1" ht="15" customHeight="1">
      <c r="A380" s="25">
        <v>275</v>
      </c>
      <c r="B380" s="35" t="s">
        <v>963</v>
      </c>
      <c r="C380" s="25" t="s">
        <v>3233</v>
      </c>
      <c r="D380" s="35" t="s">
        <v>2692</v>
      </c>
      <c r="E380" s="35" t="s">
        <v>2067</v>
      </c>
      <c r="F380" s="35" t="s">
        <v>3381</v>
      </c>
      <c r="G380" s="4" t="s">
        <v>3411</v>
      </c>
      <c r="H380" s="4" t="s">
        <v>1158</v>
      </c>
      <c r="I380" s="62" t="s">
        <v>1397</v>
      </c>
      <c r="J380" s="42">
        <v>1952</v>
      </c>
      <c r="K380" s="29">
        <v>2006</v>
      </c>
      <c r="L380" s="25"/>
      <c r="M380" s="29"/>
      <c r="N380" s="25"/>
      <c r="O380" s="35"/>
      <c r="P380" s="25"/>
      <c r="Q380" s="42" t="s">
        <v>2848</v>
      </c>
      <c r="R380" s="25"/>
      <c r="S380" s="35" t="s">
        <v>3213</v>
      </c>
      <c r="T380" s="25"/>
      <c r="U380" s="25"/>
      <c r="V380" s="54"/>
      <c r="W380" s="35" t="s">
        <v>2144</v>
      </c>
      <c r="X380" s="25"/>
      <c r="Y380" s="25"/>
      <c r="Z380" s="25"/>
      <c r="AA380" s="25"/>
      <c r="AB380" s="25"/>
    </row>
    <row r="381" spans="1:28" s="10" customFormat="1" ht="15" customHeight="1">
      <c r="A381" s="25">
        <v>276</v>
      </c>
      <c r="B381" s="35" t="s">
        <v>963</v>
      </c>
      <c r="C381" s="25" t="s">
        <v>3233</v>
      </c>
      <c r="D381" s="35" t="s">
        <v>2692</v>
      </c>
      <c r="E381" s="35" t="s">
        <v>2067</v>
      </c>
      <c r="F381" s="35" t="s">
        <v>2691</v>
      </c>
      <c r="G381" s="4" t="s">
        <v>940</v>
      </c>
      <c r="H381" s="4" t="s">
        <v>2776</v>
      </c>
      <c r="I381" s="62" t="s">
        <v>1398</v>
      </c>
      <c r="J381" s="42">
        <v>1904</v>
      </c>
      <c r="K381" s="29">
        <v>2010</v>
      </c>
      <c r="L381" s="25"/>
      <c r="M381" s="29">
        <v>1979</v>
      </c>
      <c r="N381" s="25">
        <v>2011</v>
      </c>
      <c r="O381" s="35" t="s">
        <v>2399</v>
      </c>
      <c r="P381" s="25"/>
      <c r="Q381" s="42" t="s">
        <v>3119</v>
      </c>
      <c r="R381" s="25"/>
      <c r="S381" s="35"/>
      <c r="T381" s="25"/>
      <c r="U381" s="25"/>
      <c r="V381" s="54" t="s">
        <v>2970</v>
      </c>
      <c r="W381" s="35" t="s">
        <v>2389</v>
      </c>
      <c r="X381" s="25" t="s">
        <v>1803</v>
      </c>
      <c r="Y381" s="25"/>
      <c r="Z381" s="25"/>
      <c r="AA381" s="25"/>
      <c r="AB381" s="25"/>
    </row>
    <row r="382" spans="1:28" s="10" customFormat="1" ht="15" customHeight="1">
      <c r="A382" s="25">
        <v>277</v>
      </c>
      <c r="B382" s="35" t="s">
        <v>963</v>
      </c>
      <c r="C382" s="25" t="s">
        <v>3233</v>
      </c>
      <c r="D382" s="35" t="s">
        <v>2692</v>
      </c>
      <c r="E382" s="35" t="s">
        <v>2067</v>
      </c>
      <c r="F382" s="35" t="s">
        <v>985</v>
      </c>
      <c r="G382" s="4" t="s">
        <v>707</v>
      </c>
      <c r="H382" s="4" t="s">
        <v>2976</v>
      </c>
      <c r="I382" s="62" t="s">
        <v>1252</v>
      </c>
      <c r="J382" s="42">
        <v>1904</v>
      </c>
      <c r="K382" s="29"/>
      <c r="L382" s="25"/>
      <c r="M382" s="29">
        <v>1979</v>
      </c>
      <c r="N382" s="25"/>
      <c r="O382" s="35" t="s">
        <v>288</v>
      </c>
      <c r="P382" s="25"/>
      <c r="Q382" s="42" t="s">
        <v>3119</v>
      </c>
      <c r="R382" s="25"/>
      <c r="S382" s="35"/>
      <c r="T382" s="25"/>
      <c r="U382" s="25"/>
      <c r="V382" s="54" t="s">
        <v>2979</v>
      </c>
      <c r="W382" s="35" t="s">
        <v>445</v>
      </c>
      <c r="X382" s="25"/>
      <c r="Y382" s="25"/>
      <c r="Z382" s="25"/>
      <c r="AA382" s="25"/>
      <c r="AB382" s="25"/>
    </row>
    <row r="383" spans="1:28" s="10" customFormat="1" ht="15" customHeight="1">
      <c r="A383" s="25">
        <v>278</v>
      </c>
      <c r="B383" s="35" t="s">
        <v>963</v>
      </c>
      <c r="C383" s="25" t="s">
        <v>3233</v>
      </c>
      <c r="D383" s="35" t="s">
        <v>2692</v>
      </c>
      <c r="E383" s="35" t="s">
        <v>2067</v>
      </c>
      <c r="F383" s="35" t="s">
        <v>3085</v>
      </c>
      <c r="G383" s="4" t="s">
        <v>1399</v>
      </c>
      <c r="H383" s="4" t="s">
        <v>403</v>
      </c>
      <c r="I383" s="62" t="s">
        <v>1401</v>
      </c>
      <c r="J383" s="42">
        <v>1940</v>
      </c>
      <c r="K383" s="29">
        <v>2006</v>
      </c>
      <c r="L383" s="25"/>
      <c r="M383" s="29">
        <v>1979</v>
      </c>
      <c r="N383" s="25"/>
      <c r="O383" s="35" t="s">
        <v>288</v>
      </c>
      <c r="P383" s="25"/>
      <c r="Q383" s="42" t="s">
        <v>3119</v>
      </c>
      <c r="R383" s="25"/>
      <c r="S383" s="35"/>
      <c r="T383" s="25"/>
      <c r="U383" s="25"/>
      <c r="V383" s="54"/>
      <c r="W383" s="35" t="s">
        <v>2512</v>
      </c>
      <c r="X383" s="25" t="s">
        <v>2501</v>
      </c>
      <c r="Y383" s="25"/>
      <c r="Z383" s="25"/>
      <c r="AA383" s="25"/>
      <c r="AB383" s="25"/>
    </row>
    <row r="384" spans="1:28" s="14" customFormat="1" ht="15" customHeight="1">
      <c r="A384" s="25">
        <v>279</v>
      </c>
      <c r="B384" s="35" t="s">
        <v>963</v>
      </c>
      <c r="C384" s="25" t="s">
        <v>3233</v>
      </c>
      <c r="D384" s="35" t="s">
        <v>2692</v>
      </c>
      <c r="E384" s="35" t="s">
        <v>2067</v>
      </c>
      <c r="F384" s="35" t="s">
        <v>3085</v>
      </c>
      <c r="G384" s="4" t="s">
        <v>674</v>
      </c>
      <c r="H384" s="4" t="s">
        <v>2992</v>
      </c>
      <c r="I384" s="62" t="s">
        <v>1400</v>
      </c>
      <c r="J384" s="42">
        <v>1853</v>
      </c>
      <c r="K384" s="29">
        <v>1966</v>
      </c>
      <c r="L384" s="25" t="s">
        <v>941</v>
      </c>
      <c r="M384" s="29"/>
      <c r="N384" s="25">
        <v>2011</v>
      </c>
      <c r="O384" s="35"/>
      <c r="P384" s="25"/>
      <c r="Q384" s="42" t="s">
        <v>3119</v>
      </c>
      <c r="R384" s="25"/>
      <c r="S384" s="35"/>
      <c r="T384" s="25"/>
      <c r="U384" s="25"/>
      <c r="V384" s="54"/>
      <c r="W384" s="35" t="s">
        <v>824</v>
      </c>
      <c r="X384" s="25" t="s">
        <v>1803</v>
      </c>
      <c r="Y384" s="25"/>
      <c r="Z384" s="25"/>
      <c r="AA384" s="19"/>
      <c r="AB384" s="25"/>
    </row>
    <row r="385" spans="1:28" s="10" customFormat="1" ht="15" customHeight="1">
      <c r="A385" s="25">
        <v>280</v>
      </c>
      <c r="B385" s="35" t="s">
        <v>963</v>
      </c>
      <c r="C385" s="25" t="s">
        <v>3233</v>
      </c>
      <c r="D385" s="35" t="s">
        <v>2692</v>
      </c>
      <c r="E385" s="35" t="s">
        <v>2067</v>
      </c>
      <c r="F385" s="35" t="s">
        <v>3085</v>
      </c>
      <c r="G385" s="4" t="s">
        <v>1277</v>
      </c>
      <c r="H385" s="4" t="s">
        <v>1402</v>
      </c>
      <c r="I385" s="62" t="s">
        <v>1541</v>
      </c>
      <c r="J385" s="42">
        <v>1909</v>
      </c>
      <c r="K385" s="29">
        <v>2005</v>
      </c>
      <c r="L385" s="25"/>
      <c r="M385" s="29">
        <v>2003</v>
      </c>
      <c r="N385" s="25"/>
      <c r="O385" s="35" t="s">
        <v>1120</v>
      </c>
      <c r="P385" s="25"/>
      <c r="Q385" s="42" t="s">
        <v>2924</v>
      </c>
      <c r="R385" s="25" t="s">
        <v>1205</v>
      </c>
      <c r="S385" s="35"/>
      <c r="T385" s="25"/>
      <c r="U385" s="25"/>
      <c r="V385" s="54"/>
      <c r="W385" s="35" t="s">
        <v>949</v>
      </c>
      <c r="X385" s="25" t="s">
        <v>1803</v>
      </c>
      <c r="Y385" s="25"/>
      <c r="Z385" s="25"/>
      <c r="AA385" s="25"/>
      <c r="AB385" s="25"/>
    </row>
    <row r="386" spans="1:28" s="10" customFormat="1" ht="15" customHeight="1">
      <c r="A386" s="25">
        <v>281</v>
      </c>
      <c r="B386" s="35" t="s">
        <v>963</v>
      </c>
      <c r="C386" s="25" t="s">
        <v>3233</v>
      </c>
      <c r="D386" s="35" t="s">
        <v>2692</v>
      </c>
      <c r="E386" s="35" t="s">
        <v>2067</v>
      </c>
      <c r="F386" s="35" t="s">
        <v>3085</v>
      </c>
      <c r="G386" s="4" t="s">
        <v>394</v>
      </c>
      <c r="H386" s="4" t="s">
        <v>2326</v>
      </c>
      <c r="I386" s="50" t="s">
        <v>2147</v>
      </c>
      <c r="J386" s="42">
        <v>1840</v>
      </c>
      <c r="K386" s="29">
        <v>2004</v>
      </c>
      <c r="L386" s="25" t="s">
        <v>958</v>
      </c>
      <c r="M386" s="29">
        <v>1995</v>
      </c>
      <c r="N386" s="25"/>
      <c r="O386" s="35"/>
      <c r="P386" s="25"/>
      <c r="Q386" s="42" t="s">
        <v>2924</v>
      </c>
      <c r="R386" s="25" t="s">
        <v>2839</v>
      </c>
      <c r="S386" s="35" t="s">
        <v>2370</v>
      </c>
      <c r="T386" s="25"/>
      <c r="U386" s="25"/>
      <c r="V386" s="54" t="s">
        <v>2371</v>
      </c>
      <c r="W386" s="35" t="s">
        <v>283</v>
      </c>
      <c r="X386" s="25" t="s">
        <v>1803</v>
      </c>
      <c r="Y386" s="25"/>
      <c r="Z386" s="25"/>
      <c r="AA386" s="25"/>
      <c r="AB386" s="25"/>
    </row>
    <row r="387" spans="1:28" s="10" customFormat="1" ht="15" customHeight="1">
      <c r="A387" s="25">
        <v>261</v>
      </c>
      <c r="B387" s="35" t="s">
        <v>963</v>
      </c>
      <c r="C387" s="25" t="s">
        <v>3233</v>
      </c>
      <c r="D387" s="35" t="s">
        <v>2692</v>
      </c>
      <c r="E387" s="35" t="s">
        <v>3430</v>
      </c>
      <c r="F387" s="35" t="s">
        <v>2642</v>
      </c>
      <c r="G387" s="4" t="s">
        <v>3122</v>
      </c>
      <c r="H387" s="4" t="s">
        <v>3123</v>
      </c>
      <c r="I387" s="50" t="s">
        <v>2335</v>
      </c>
      <c r="J387" s="42">
        <v>1882</v>
      </c>
      <c r="K387" s="29">
        <v>1984</v>
      </c>
      <c r="L387" s="25"/>
      <c r="M387" s="29">
        <v>1985</v>
      </c>
      <c r="N387" s="25"/>
      <c r="O387" s="35"/>
      <c r="P387" s="25"/>
      <c r="Q387" s="42" t="s">
        <v>3119</v>
      </c>
      <c r="R387" s="25"/>
      <c r="S387" s="35"/>
      <c r="T387" s="25"/>
      <c r="U387" s="25"/>
      <c r="V387" s="54" t="s">
        <v>3380</v>
      </c>
      <c r="W387" s="35" t="s">
        <v>2506</v>
      </c>
      <c r="X387" s="25" t="s">
        <v>1803</v>
      </c>
      <c r="Y387" s="25"/>
      <c r="Z387" s="25"/>
      <c r="AA387" s="25"/>
      <c r="AB387" s="25"/>
    </row>
    <row r="388" spans="1:28" s="10" customFormat="1" ht="15" customHeight="1">
      <c r="A388" s="25">
        <v>262</v>
      </c>
      <c r="B388" s="35" t="s">
        <v>963</v>
      </c>
      <c r="C388" s="25" t="s">
        <v>3233</v>
      </c>
      <c r="D388" s="35" t="s">
        <v>2692</v>
      </c>
      <c r="E388" s="35" t="s">
        <v>3430</v>
      </c>
      <c r="F388" s="35" t="s">
        <v>2642</v>
      </c>
      <c r="G388" s="4" t="s">
        <v>3047</v>
      </c>
      <c r="H388" s="4" t="s">
        <v>3048</v>
      </c>
      <c r="I388" s="50" t="s">
        <v>2336</v>
      </c>
      <c r="J388" s="42">
        <v>1896</v>
      </c>
      <c r="K388" s="29"/>
      <c r="L388" s="25"/>
      <c r="M388" s="29">
        <v>1985</v>
      </c>
      <c r="N388" s="25"/>
      <c r="O388" s="35"/>
      <c r="P388" s="25"/>
      <c r="Q388" s="42" t="s">
        <v>3119</v>
      </c>
      <c r="R388" s="25"/>
      <c r="S388" s="35"/>
      <c r="T388" s="25"/>
      <c r="U388" s="25"/>
      <c r="V388" s="54" t="s">
        <v>3380</v>
      </c>
      <c r="W388" s="35" t="s">
        <v>2396</v>
      </c>
      <c r="X388" s="25"/>
      <c r="Y388" s="25"/>
      <c r="Z388" s="25"/>
      <c r="AA388" s="25"/>
      <c r="AB388" s="25"/>
    </row>
    <row r="389" spans="1:28" s="14" customFormat="1" ht="15" customHeight="1">
      <c r="A389" s="25">
        <v>263</v>
      </c>
      <c r="B389" s="35" t="s">
        <v>963</v>
      </c>
      <c r="C389" s="25" t="s">
        <v>3233</v>
      </c>
      <c r="D389" s="35" t="s">
        <v>2692</v>
      </c>
      <c r="E389" s="35" t="s">
        <v>374</v>
      </c>
      <c r="F389" s="35" t="s">
        <v>2338</v>
      </c>
      <c r="G389" s="4" t="s">
        <v>2961</v>
      </c>
      <c r="H389" s="4" t="s">
        <v>3412</v>
      </c>
      <c r="I389" s="62" t="s">
        <v>1248</v>
      </c>
      <c r="J389" s="42">
        <v>1842</v>
      </c>
      <c r="K389" s="29">
        <v>1966</v>
      </c>
      <c r="L389" s="25" t="s">
        <v>2746</v>
      </c>
      <c r="M389" s="29">
        <v>1979</v>
      </c>
      <c r="N389" s="25"/>
      <c r="O389" s="35" t="s">
        <v>921</v>
      </c>
      <c r="P389" s="25"/>
      <c r="Q389" s="42" t="s">
        <v>2848</v>
      </c>
      <c r="R389" s="25"/>
      <c r="S389" s="35" t="s">
        <v>3213</v>
      </c>
      <c r="T389" s="25"/>
      <c r="U389" s="25"/>
      <c r="V389" s="54" t="s">
        <v>3413</v>
      </c>
      <c r="W389" s="35" t="s">
        <v>1869</v>
      </c>
      <c r="X389" s="25" t="s">
        <v>1803</v>
      </c>
      <c r="Y389" s="25"/>
      <c r="Z389" s="19"/>
      <c r="AA389" s="19"/>
      <c r="AB389" s="25"/>
    </row>
    <row r="390" spans="1:28" s="10" customFormat="1" ht="15" customHeight="1">
      <c r="A390" s="25">
        <v>263.10000000000002</v>
      </c>
      <c r="B390" s="35" t="s">
        <v>963</v>
      </c>
      <c r="C390" s="25" t="s">
        <v>3233</v>
      </c>
      <c r="D390" s="35" t="s">
        <v>2692</v>
      </c>
      <c r="E390" s="35" t="s">
        <v>374</v>
      </c>
      <c r="F390" s="35" t="s">
        <v>3414</v>
      </c>
      <c r="G390" s="4" t="s">
        <v>2571</v>
      </c>
      <c r="H390" s="4" t="s">
        <v>3318</v>
      </c>
      <c r="I390" s="62" t="s">
        <v>1249</v>
      </c>
      <c r="J390" s="42">
        <v>1950</v>
      </c>
      <c r="K390" s="29"/>
      <c r="L390" s="25"/>
      <c r="M390" s="29">
        <v>1977</v>
      </c>
      <c r="N390" s="25"/>
      <c r="O390" s="35"/>
      <c r="P390" s="25"/>
      <c r="Q390" s="42" t="s">
        <v>3119</v>
      </c>
      <c r="R390" s="25"/>
      <c r="S390" s="35"/>
      <c r="T390" s="25"/>
      <c r="U390" s="25"/>
      <c r="V390" s="54"/>
      <c r="W390" s="35" t="s">
        <v>757</v>
      </c>
      <c r="X390" s="25"/>
      <c r="Y390" s="25"/>
      <c r="Z390" s="25"/>
      <c r="AA390" s="25"/>
      <c r="AB390" s="25"/>
    </row>
    <row r="391" spans="1:28" s="10" customFormat="1" ht="15" customHeight="1">
      <c r="A391" s="25">
        <v>264</v>
      </c>
      <c r="B391" s="35" t="s">
        <v>963</v>
      </c>
      <c r="C391" s="25" t="s">
        <v>3233</v>
      </c>
      <c r="D391" s="35" t="s">
        <v>2692</v>
      </c>
      <c r="E391" s="35" t="s">
        <v>374</v>
      </c>
      <c r="F391" s="35" t="s">
        <v>3414</v>
      </c>
      <c r="G391" s="4" t="s">
        <v>3415</v>
      </c>
      <c r="H391" s="4" t="s">
        <v>3251</v>
      </c>
      <c r="I391" s="50" t="s">
        <v>2337</v>
      </c>
      <c r="J391" s="42">
        <v>1901</v>
      </c>
      <c r="K391" s="29">
        <v>2009</v>
      </c>
      <c r="L391" s="25" t="s">
        <v>2746</v>
      </c>
      <c r="M391" s="29">
        <v>1988</v>
      </c>
      <c r="N391" s="25"/>
      <c r="O391" s="35" t="s">
        <v>622</v>
      </c>
      <c r="P391" s="25"/>
      <c r="Q391" s="42" t="s">
        <v>2924</v>
      </c>
      <c r="R391" s="25" t="s">
        <v>3416</v>
      </c>
      <c r="S391" s="35" t="s">
        <v>2848</v>
      </c>
      <c r="T391" s="25"/>
      <c r="U391" s="25"/>
      <c r="V391" s="54" t="s">
        <v>324</v>
      </c>
      <c r="W391" s="35" t="s">
        <v>2397</v>
      </c>
      <c r="X391" s="25" t="s">
        <v>1803</v>
      </c>
      <c r="Y391" s="25"/>
      <c r="Z391" s="25"/>
      <c r="AA391" s="25"/>
      <c r="AB391" s="25"/>
    </row>
    <row r="392" spans="1:28" s="10" customFormat="1" ht="15" customHeight="1">
      <c r="A392" s="25">
        <v>256</v>
      </c>
      <c r="B392" s="35" t="s">
        <v>963</v>
      </c>
      <c r="C392" s="25" t="s">
        <v>3233</v>
      </c>
      <c r="D392" s="35" t="s">
        <v>2978</v>
      </c>
      <c r="E392" s="35" t="s">
        <v>2887</v>
      </c>
      <c r="F392" s="35" t="s">
        <v>3235</v>
      </c>
      <c r="G392" s="4" t="s">
        <v>6</v>
      </c>
      <c r="H392" s="4" t="s">
        <v>1569</v>
      </c>
      <c r="I392" s="62" t="s">
        <v>1246</v>
      </c>
      <c r="J392" s="42">
        <v>1788</v>
      </c>
      <c r="K392" s="29">
        <v>1984</v>
      </c>
      <c r="L392" s="25"/>
      <c r="M392" s="29">
        <v>1979</v>
      </c>
      <c r="N392" s="25"/>
      <c r="O392" s="35" t="s">
        <v>622</v>
      </c>
      <c r="P392" s="25"/>
      <c r="Q392" s="42" t="s">
        <v>3119</v>
      </c>
      <c r="R392" s="25"/>
      <c r="S392" s="35"/>
      <c r="T392" s="25"/>
      <c r="U392" s="25"/>
      <c r="V392" s="54" t="s">
        <v>2905</v>
      </c>
      <c r="W392" s="35" t="s">
        <v>2505</v>
      </c>
      <c r="X392" s="25" t="s">
        <v>1803</v>
      </c>
      <c r="Y392" s="25"/>
      <c r="Z392" s="25"/>
      <c r="AA392" s="25"/>
      <c r="AB392" s="25"/>
    </row>
    <row r="393" spans="1:28" s="10" customFormat="1" ht="15" customHeight="1">
      <c r="A393" s="25">
        <v>257</v>
      </c>
      <c r="B393" s="35" t="s">
        <v>963</v>
      </c>
      <c r="C393" s="25" t="s">
        <v>3233</v>
      </c>
      <c r="D393" s="35" t="s">
        <v>2978</v>
      </c>
      <c r="E393" s="35" t="s">
        <v>2887</v>
      </c>
      <c r="F393" s="35" t="s">
        <v>2888</v>
      </c>
      <c r="G393" s="4" t="s">
        <v>1121</v>
      </c>
      <c r="H393" s="4" t="s">
        <v>853</v>
      </c>
      <c r="I393" s="62" t="s">
        <v>1247</v>
      </c>
      <c r="J393" s="42">
        <v>1854</v>
      </c>
      <c r="K393" s="29">
        <v>1984</v>
      </c>
      <c r="L393" s="25" t="s">
        <v>942</v>
      </c>
      <c r="M393" s="29">
        <v>1970</v>
      </c>
      <c r="N393" s="25"/>
      <c r="O393" s="35" t="s">
        <v>622</v>
      </c>
      <c r="P393" s="25"/>
      <c r="Q393" s="42" t="s">
        <v>2924</v>
      </c>
      <c r="R393" s="25" t="s">
        <v>1035</v>
      </c>
      <c r="S393" s="35" t="s">
        <v>3211</v>
      </c>
      <c r="T393" s="25"/>
      <c r="U393" s="25"/>
      <c r="V393" s="54" t="s">
        <v>1344</v>
      </c>
      <c r="W393" s="35" t="s">
        <v>1662</v>
      </c>
      <c r="X393" s="25" t="s">
        <v>1803</v>
      </c>
      <c r="Y393" s="25"/>
      <c r="Z393" s="25"/>
      <c r="AA393" s="25"/>
      <c r="AB393" s="25"/>
    </row>
    <row r="394" spans="1:28" s="10" customFormat="1" ht="15" customHeight="1">
      <c r="A394" s="25">
        <v>258</v>
      </c>
      <c r="B394" s="35" t="s">
        <v>963</v>
      </c>
      <c r="C394" s="25" t="s">
        <v>3233</v>
      </c>
      <c r="D394" s="35" t="s">
        <v>2978</v>
      </c>
      <c r="E394" s="35" t="s">
        <v>2887</v>
      </c>
      <c r="F394" s="35" t="s">
        <v>2888</v>
      </c>
      <c r="G394" s="4" t="s">
        <v>2659</v>
      </c>
      <c r="H394" s="4" t="s">
        <v>2660</v>
      </c>
      <c r="I394" s="50" t="s">
        <v>2334</v>
      </c>
      <c r="J394" s="42">
        <v>1789</v>
      </c>
      <c r="K394" s="29">
        <v>2005</v>
      </c>
      <c r="L394" s="25" t="s">
        <v>3091</v>
      </c>
      <c r="M394" s="29">
        <v>1979</v>
      </c>
      <c r="N394" s="25"/>
      <c r="O394" s="35" t="s">
        <v>622</v>
      </c>
      <c r="P394" s="25"/>
      <c r="Q394" s="42" t="s">
        <v>3119</v>
      </c>
      <c r="R394" s="25"/>
      <c r="S394" s="35"/>
      <c r="T394" s="25"/>
      <c r="U394" s="25"/>
      <c r="V394" s="54" t="s">
        <v>2736</v>
      </c>
      <c r="W394" s="35" t="s">
        <v>1142</v>
      </c>
      <c r="X394" s="25" t="s">
        <v>1803</v>
      </c>
      <c r="Y394" s="25"/>
      <c r="Z394" s="25"/>
      <c r="AA394" s="25"/>
      <c r="AB394" s="25"/>
    </row>
    <row r="395" spans="1:28" s="10" customFormat="1" ht="15" customHeight="1">
      <c r="A395" s="25">
        <v>259</v>
      </c>
      <c r="B395" s="35" t="s">
        <v>963</v>
      </c>
      <c r="C395" s="25" t="s">
        <v>3233</v>
      </c>
      <c r="D395" s="35" t="s">
        <v>2978</v>
      </c>
      <c r="E395" s="35" t="s">
        <v>2887</v>
      </c>
      <c r="F395" s="35" t="s">
        <v>2888</v>
      </c>
      <c r="G395" s="4" t="s">
        <v>2641</v>
      </c>
      <c r="H395" s="4" t="s">
        <v>2317</v>
      </c>
      <c r="I395" s="50" t="s">
        <v>2333</v>
      </c>
      <c r="J395" s="42">
        <v>1854</v>
      </c>
      <c r="K395" s="29">
        <v>1966</v>
      </c>
      <c r="L395" s="25" t="s">
        <v>2318</v>
      </c>
      <c r="M395" s="29">
        <v>1979</v>
      </c>
      <c r="N395" s="25"/>
      <c r="O395" s="35" t="s">
        <v>622</v>
      </c>
      <c r="P395" s="25"/>
      <c r="Q395" s="42" t="s">
        <v>3119</v>
      </c>
      <c r="R395" s="25"/>
      <c r="S395" s="35"/>
      <c r="T395" s="25"/>
      <c r="U395" s="25"/>
      <c r="V395" s="54" t="s">
        <v>2216</v>
      </c>
      <c r="W395" s="35" t="s">
        <v>1171</v>
      </c>
      <c r="X395" s="25" t="s">
        <v>1803</v>
      </c>
      <c r="Y395" s="25"/>
      <c r="Z395" s="25"/>
      <c r="AA395" s="25"/>
      <c r="AB395" s="25"/>
    </row>
    <row r="396" spans="1:28" s="14" customFormat="1" ht="15" customHeight="1">
      <c r="A396" s="25">
        <v>260</v>
      </c>
      <c r="B396" s="35" t="s">
        <v>963</v>
      </c>
      <c r="C396" s="25" t="s">
        <v>3233</v>
      </c>
      <c r="D396" s="35" t="s">
        <v>2978</v>
      </c>
      <c r="E396" s="35" t="s">
        <v>2887</v>
      </c>
      <c r="F396" s="35" t="s">
        <v>2888</v>
      </c>
      <c r="G396" s="4" t="s">
        <v>2641</v>
      </c>
      <c r="H396" s="4" t="s">
        <v>2835</v>
      </c>
      <c r="I396" s="50" t="s">
        <v>2333</v>
      </c>
      <c r="J396" s="42">
        <v>1854</v>
      </c>
      <c r="K396" s="29">
        <v>1984</v>
      </c>
      <c r="L396" s="25"/>
      <c r="M396" s="29">
        <v>1979</v>
      </c>
      <c r="N396" s="25"/>
      <c r="O396" s="35" t="s">
        <v>622</v>
      </c>
      <c r="P396" s="25"/>
      <c r="Q396" s="42" t="s">
        <v>3119</v>
      </c>
      <c r="R396" s="25"/>
      <c r="S396" s="35"/>
      <c r="T396" s="25"/>
      <c r="U396" s="25"/>
      <c r="V396" s="54" t="s">
        <v>3297</v>
      </c>
      <c r="W396" s="35" t="s">
        <v>1172</v>
      </c>
      <c r="X396" s="25" t="s">
        <v>1803</v>
      </c>
      <c r="Y396" s="25"/>
      <c r="Z396" s="25"/>
      <c r="AA396" s="25"/>
      <c r="AB396" s="25"/>
    </row>
    <row r="397" spans="1:28" s="10" customFormat="1" ht="15" customHeight="1">
      <c r="A397" s="25">
        <v>229</v>
      </c>
      <c r="B397" s="35" t="s">
        <v>963</v>
      </c>
      <c r="C397" s="25" t="s">
        <v>3233</v>
      </c>
      <c r="D397" s="35" t="s">
        <v>3410</v>
      </c>
      <c r="E397" s="35" t="s">
        <v>3011</v>
      </c>
      <c r="F397" s="35" t="s">
        <v>2951</v>
      </c>
      <c r="G397" s="4" t="s">
        <v>392</v>
      </c>
      <c r="H397" s="4" t="s">
        <v>3318</v>
      </c>
      <c r="I397" s="50" t="s">
        <v>2035</v>
      </c>
      <c r="J397" s="42">
        <v>1976</v>
      </c>
      <c r="K397" s="29">
        <v>2000</v>
      </c>
      <c r="L397" s="25"/>
      <c r="M397" s="29"/>
      <c r="N397" s="25"/>
      <c r="O397" s="35" t="s">
        <v>1124</v>
      </c>
      <c r="P397" s="25"/>
      <c r="Q397" s="42" t="s">
        <v>2924</v>
      </c>
      <c r="R397" s="25"/>
      <c r="S397" s="35"/>
      <c r="T397" s="25"/>
      <c r="U397" s="25"/>
      <c r="V397" s="54" t="s">
        <v>3446</v>
      </c>
      <c r="W397" s="35" t="s">
        <v>1125</v>
      </c>
      <c r="X397" s="25"/>
      <c r="Y397" s="25"/>
      <c r="Z397" s="25"/>
      <c r="AA397" s="65"/>
      <c r="AB397" s="25"/>
    </row>
    <row r="398" spans="1:28" s="10" customFormat="1" ht="15" customHeight="1">
      <c r="A398" s="25">
        <v>230</v>
      </c>
      <c r="B398" s="35" t="s">
        <v>963</v>
      </c>
      <c r="C398" s="25" t="s">
        <v>3233</v>
      </c>
      <c r="D398" s="35" t="s">
        <v>3410</v>
      </c>
      <c r="E398" s="35" t="s">
        <v>3011</v>
      </c>
      <c r="F398" s="35" t="s">
        <v>2951</v>
      </c>
      <c r="G398" s="4" t="s">
        <v>392</v>
      </c>
      <c r="H398" s="4" t="s">
        <v>514</v>
      </c>
      <c r="I398" s="50" t="s">
        <v>2036</v>
      </c>
      <c r="J398" s="42">
        <v>1899</v>
      </c>
      <c r="K398" s="29">
        <v>1969</v>
      </c>
      <c r="L398" s="25" t="s">
        <v>1126</v>
      </c>
      <c r="M398" s="29"/>
      <c r="N398" s="25"/>
      <c r="O398" s="35"/>
      <c r="P398" s="25"/>
      <c r="Q398" s="42" t="s">
        <v>2848</v>
      </c>
      <c r="R398" s="25"/>
      <c r="S398" s="35"/>
      <c r="T398" s="25"/>
      <c r="U398" s="25"/>
      <c r="V398" s="64" t="s">
        <v>3447</v>
      </c>
      <c r="W398" s="35" t="s">
        <v>923</v>
      </c>
      <c r="X398" s="25"/>
      <c r="Y398" s="25"/>
      <c r="Z398" s="19"/>
      <c r="AA398" s="25"/>
      <c r="AB398" s="25"/>
    </row>
    <row r="399" spans="1:28" s="10" customFormat="1" ht="15" customHeight="1">
      <c r="A399" s="25">
        <v>231</v>
      </c>
      <c r="B399" s="35" t="s">
        <v>963</v>
      </c>
      <c r="C399" s="25" t="s">
        <v>3233</v>
      </c>
      <c r="D399" s="35" t="s">
        <v>3410</v>
      </c>
      <c r="E399" s="35" t="s">
        <v>3011</v>
      </c>
      <c r="F399" s="35" t="s">
        <v>2951</v>
      </c>
      <c r="G399" s="4" t="s">
        <v>392</v>
      </c>
      <c r="H399" s="4" t="s">
        <v>2699</v>
      </c>
      <c r="I399" s="50" t="s">
        <v>2036</v>
      </c>
      <c r="J399" s="42">
        <v>1899</v>
      </c>
      <c r="K399" s="29">
        <v>1970</v>
      </c>
      <c r="L399" s="25"/>
      <c r="M399" s="29"/>
      <c r="N399" s="25"/>
      <c r="O399" s="35"/>
      <c r="P399" s="25"/>
      <c r="Q399" s="42" t="s">
        <v>2924</v>
      </c>
      <c r="R399" s="25"/>
      <c r="S399" s="35"/>
      <c r="T399" s="25"/>
      <c r="U399" s="25"/>
      <c r="V399" s="54" t="s">
        <v>389</v>
      </c>
      <c r="W399" s="35" t="s">
        <v>924</v>
      </c>
      <c r="X399" s="25"/>
      <c r="Y399" s="25"/>
      <c r="Z399" s="25"/>
      <c r="AA399" s="25"/>
      <c r="AB399" s="25"/>
    </row>
    <row r="400" spans="1:28" s="10" customFormat="1" ht="15" customHeight="1">
      <c r="A400" s="25">
        <v>232</v>
      </c>
      <c r="B400" s="35" t="s">
        <v>963</v>
      </c>
      <c r="C400" s="25" t="s">
        <v>3233</v>
      </c>
      <c r="D400" s="35" t="s">
        <v>3410</v>
      </c>
      <c r="E400" s="35" t="s">
        <v>3011</v>
      </c>
      <c r="F400" s="35" t="s">
        <v>2951</v>
      </c>
      <c r="G400" s="4" t="s">
        <v>392</v>
      </c>
      <c r="H400" s="4" t="s">
        <v>3291</v>
      </c>
      <c r="I400" s="50" t="s">
        <v>2037</v>
      </c>
      <c r="J400" s="42">
        <v>2010</v>
      </c>
      <c r="K400" s="29">
        <v>1969</v>
      </c>
      <c r="L400" s="25" t="s">
        <v>3292</v>
      </c>
      <c r="M400" s="29"/>
      <c r="N400" s="25"/>
      <c r="O400" s="35"/>
      <c r="P400" s="25"/>
      <c r="Q400" s="42" t="s">
        <v>2924</v>
      </c>
      <c r="R400" s="25"/>
      <c r="S400" s="35" t="s">
        <v>3211</v>
      </c>
      <c r="T400" s="25"/>
      <c r="U400" s="25"/>
      <c r="V400" s="4" t="s">
        <v>3253</v>
      </c>
      <c r="W400" s="35" t="s">
        <v>2767</v>
      </c>
      <c r="X400" s="25"/>
      <c r="Y400" s="25"/>
      <c r="Z400" s="25"/>
      <c r="AA400" s="25"/>
      <c r="AB400" s="25"/>
    </row>
    <row r="401" spans="1:28" s="10" customFormat="1" ht="15" customHeight="1">
      <c r="A401" s="25">
        <v>233</v>
      </c>
      <c r="B401" s="35" t="s">
        <v>963</v>
      </c>
      <c r="C401" s="25" t="s">
        <v>3233</v>
      </c>
      <c r="D401" s="35" t="s">
        <v>3410</v>
      </c>
      <c r="E401" s="35" t="s">
        <v>3011</v>
      </c>
      <c r="F401" s="35" t="s">
        <v>2951</v>
      </c>
      <c r="G401" s="4" t="s">
        <v>392</v>
      </c>
      <c r="H401" s="4" t="s">
        <v>515</v>
      </c>
      <c r="I401" s="62" t="s">
        <v>1324</v>
      </c>
      <c r="J401" s="42">
        <v>1853</v>
      </c>
      <c r="K401" s="29">
        <v>1969</v>
      </c>
      <c r="L401" s="25"/>
      <c r="M401" s="29"/>
      <c r="N401" s="25"/>
      <c r="O401" s="35"/>
      <c r="P401" s="25"/>
      <c r="Q401" s="42" t="s">
        <v>2848</v>
      </c>
      <c r="R401" s="25"/>
      <c r="S401" s="35" t="s">
        <v>815</v>
      </c>
      <c r="T401" s="25"/>
      <c r="U401" s="25"/>
      <c r="V401" s="4" t="s">
        <v>3253</v>
      </c>
      <c r="W401" s="35" t="s">
        <v>923</v>
      </c>
      <c r="X401" s="25"/>
      <c r="Y401" s="25"/>
      <c r="Z401" s="19"/>
      <c r="AA401" s="25"/>
      <c r="AB401" s="25"/>
    </row>
    <row r="402" spans="1:28" s="10" customFormat="1" ht="15" customHeight="1">
      <c r="A402" s="25">
        <v>234</v>
      </c>
      <c r="B402" s="35" t="s">
        <v>963</v>
      </c>
      <c r="C402" s="25" t="s">
        <v>3233</v>
      </c>
      <c r="D402" s="35" t="s">
        <v>3410</v>
      </c>
      <c r="E402" s="35" t="s">
        <v>3011</v>
      </c>
      <c r="F402" s="35" t="s">
        <v>2951</v>
      </c>
      <c r="G402" s="4" t="s">
        <v>392</v>
      </c>
      <c r="H402" s="4" t="s">
        <v>2946</v>
      </c>
      <c r="I402" s="50" t="s">
        <v>2038</v>
      </c>
      <c r="J402" s="42">
        <v>1849</v>
      </c>
      <c r="K402" s="29">
        <v>1996</v>
      </c>
      <c r="L402" s="25"/>
      <c r="M402" s="29">
        <v>2004</v>
      </c>
      <c r="N402" s="25"/>
      <c r="O402" s="35" t="s">
        <v>1124</v>
      </c>
      <c r="P402" s="25"/>
      <c r="Q402" s="42" t="s">
        <v>2848</v>
      </c>
      <c r="R402" s="25"/>
      <c r="S402" s="35" t="s">
        <v>3211</v>
      </c>
      <c r="T402" s="25"/>
      <c r="U402" s="25"/>
      <c r="V402" s="54" t="s">
        <v>3352</v>
      </c>
      <c r="W402" s="35" t="s">
        <v>2768</v>
      </c>
      <c r="X402" s="25"/>
      <c r="Y402" s="25"/>
      <c r="Z402" s="22"/>
      <c r="AA402" s="19"/>
      <c r="AB402" s="25"/>
    </row>
    <row r="403" spans="1:28" s="10" customFormat="1" ht="15" customHeight="1">
      <c r="A403" s="25">
        <v>235</v>
      </c>
      <c r="B403" s="35" t="s">
        <v>963</v>
      </c>
      <c r="C403" s="25" t="s">
        <v>3233</v>
      </c>
      <c r="D403" s="35" t="s">
        <v>3410</v>
      </c>
      <c r="E403" s="35" t="s">
        <v>3011</v>
      </c>
      <c r="F403" s="35" t="s">
        <v>948</v>
      </c>
      <c r="G403" s="4" t="s">
        <v>233</v>
      </c>
      <c r="H403" s="4" t="s">
        <v>234</v>
      </c>
      <c r="I403" s="50" t="s">
        <v>2473</v>
      </c>
      <c r="J403" s="42">
        <v>1974</v>
      </c>
      <c r="K403" s="29">
        <v>1979</v>
      </c>
      <c r="L403" s="25"/>
      <c r="M403" s="29"/>
      <c r="N403" s="25"/>
      <c r="O403" s="35"/>
      <c r="P403" s="25"/>
      <c r="Q403" s="42" t="s">
        <v>3119</v>
      </c>
      <c r="R403" s="25"/>
      <c r="S403" s="35"/>
      <c r="T403" s="25"/>
      <c r="U403" s="25"/>
      <c r="V403" s="54"/>
      <c r="W403" s="35" t="s">
        <v>570</v>
      </c>
      <c r="X403" s="25"/>
      <c r="Y403" s="25"/>
      <c r="Z403" s="25"/>
      <c r="AA403" s="19"/>
      <c r="AB403" s="25"/>
    </row>
    <row r="404" spans="1:28" s="10" customFormat="1" ht="15" customHeight="1">
      <c r="A404" s="25"/>
      <c r="B404" s="35" t="s">
        <v>963</v>
      </c>
      <c r="C404" s="25" t="s">
        <v>3233</v>
      </c>
      <c r="D404" s="35" t="s">
        <v>3410</v>
      </c>
      <c r="E404" s="35" t="s">
        <v>3011</v>
      </c>
      <c r="F404" s="35" t="s">
        <v>948</v>
      </c>
      <c r="G404" s="4" t="s">
        <v>233</v>
      </c>
      <c r="H404" s="4" t="s">
        <v>1325</v>
      </c>
      <c r="I404" s="62" t="s">
        <v>1383</v>
      </c>
      <c r="J404" s="42">
        <v>1849</v>
      </c>
      <c r="K404" s="29">
        <v>1980</v>
      </c>
      <c r="L404" s="25"/>
      <c r="M404" s="29">
        <v>1980</v>
      </c>
      <c r="N404" s="25"/>
      <c r="O404" s="35"/>
      <c r="P404" s="25"/>
      <c r="Q404" s="58" t="s">
        <v>1293</v>
      </c>
      <c r="R404" s="25"/>
      <c r="S404" s="35"/>
      <c r="T404" s="25"/>
      <c r="U404" s="25"/>
      <c r="V404" s="54"/>
      <c r="W404" s="35" t="s">
        <v>1384</v>
      </c>
      <c r="X404" s="25"/>
      <c r="Y404" s="25"/>
      <c r="Z404" s="25"/>
      <c r="AA404" s="25"/>
      <c r="AB404" s="25"/>
    </row>
    <row r="405" spans="1:28" s="10" customFormat="1" ht="15" customHeight="1">
      <c r="A405" s="25">
        <v>236</v>
      </c>
      <c r="B405" s="35" t="s">
        <v>963</v>
      </c>
      <c r="C405" s="25" t="s">
        <v>3233</v>
      </c>
      <c r="D405" s="35" t="s">
        <v>3410</v>
      </c>
      <c r="E405" s="35" t="s">
        <v>3011</v>
      </c>
      <c r="F405" s="35" t="s">
        <v>2733</v>
      </c>
      <c r="G405" s="4" t="s">
        <v>2734</v>
      </c>
      <c r="H405" s="4" t="s">
        <v>3026</v>
      </c>
      <c r="I405" s="50" t="s">
        <v>2474</v>
      </c>
      <c r="J405" s="42">
        <v>1913</v>
      </c>
      <c r="K405" s="29">
        <v>1999</v>
      </c>
      <c r="L405" s="25"/>
      <c r="M405" s="29"/>
      <c r="N405" s="25"/>
      <c r="O405" s="35"/>
      <c r="P405" s="25" t="s">
        <v>1130</v>
      </c>
      <c r="Q405" s="42" t="s">
        <v>2848</v>
      </c>
      <c r="R405" s="25" t="s">
        <v>2869</v>
      </c>
      <c r="S405" s="35" t="s">
        <v>3213</v>
      </c>
      <c r="T405" s="25"/>
      <c r="U405" s="25"/>
      <c r="V405" s="54"/>
      <c r="W405" s="35" t="s">
        <v>980</v>
      </c>
      <c r="X405" s="25"/>
      <c r="Y405" s="25"/>
      <c r="Z405" s="19"/>
      <c r="AA405" s="25"/>
      <c r="AB405" s="25"/>
    </row>
    <row r="406" spans="1:28" s="10" customFormat="1" ht="15" customHeight="1">
      <c r="A406" s="25">
        <v>237</v>
      </c>
      <c r="B406" s="35" t="s">
        <v>963</v>
      </c>
      <c r="C406" s="25" t="s">
        <v>3233</v>
      </c>
      <c r="D406" s="35" t="s">
        <v>3410</v>
      </c>
      <c r="E406" s="35" t="s">
        <v>3011</v>
      </c>
      <c r="F406" s="35" t="s">
        <v>3267</v>
      </c>
      <c r="G406" s="4" t="s">
        <v>3025</v>
      </c>
      <c r="H406" s="4" t="s">
        <v>992</v>
      </c>
      <c r="I406" s="50" t="s">
        <v>2304</v>
      </c>
      <c r="J406" s="42">
        <v>1888</v>
      </c>
      <c r="K406" s="29">
        <v>2006</v>
      </c>
      <c r="L406" s="25"/>
      <c r="M406" s="29"/>
      <c r="N406" s="25"/>
      <c r="O406" s="35"/>
      <c r="P406" s="25"/>
      <c r="Q406" s="42" t="s">
        <v>2848</v>
      </c>
      <c r="R406" s="25"/>
      <c r="S406" s="35" t="s">
        <v>2848</v>
      </c>
      <c r="T406" s="25"/>
      <c r="U406" s="25"/>
      <c r="V406" s="54"/>
      <c r="W406" s="35" t="s">
        <v>2144</v>
      </c>
      <c r="X406" s="25"/>
      <c r="Y406" s="25"/>
      <c r="Z406" s="25"/>
      <c r="AA406" s="25"/>
      <c r="AB406" s="25"/>
    </row>
    <row r="407" spans="1:28" s="10" customFormat="1" ht="15" customHeight="1">
      <c r="A407" s="25">
        <v>237.1</v>
      </c>
      <c r="B407" s="35" t="s">
        <v>963</v>
      </c>
      <c r="C407" s="25" t="s">
        <v>3233</v>
      </c>
      <c r="D407" s="35" t="s">
        <v>3410</v>
      </c>
      <c r="E407" s="35" t="s">
        <v>3011</v>
      </c>
      <c r="F407" s="35" t="s">
        <v>3267</v>
      </c>
      <c r="G407" s="4" t="s">
        <v>616</v>
      </c>
      <c r="H407" s="4" t="s">
        <v>774</v>
      </c>
      <c r="I407" s="50" t="s">
        <v>2117</v>
      </c>
      <c r="J407" s="42">
        <v>1903</v>
      </c>
      <c r="K407" s="29">
        <v>1969</v>
      </c>
      <c r="L407" s="25"/>
      <c r="M407" s="29"/>
      <c r="N407" s="25"/>
      <c r="O407" s="35"/>
      <c r="P407" s="25"/>
      <c r="Q407" s="58" t="s">
        <v>12</v>
      </c>
      <c r="R407" s="25"/>
      <c r="S407" s="35"/>
      <c r="T407" s="25"/>
      <c r="U407" s="25"/>
      <c r="V407" s="54"/>
      <c r="W407" s="35" t="s">
        <v>2769</v>
      </c>
      <c r="X407" s="25"/>
      <c r="Y407" s="25"/>
      <c r="Z407" s="25"/>
      <c r="AA407" s="25"/>
      <c r="AB407" s="25"/>
    </row>
    <row r="408" spans="1:28" s="10" customFormat="1" ht="15" customHeight="1">
      <c r="A408" s="25">
        <v>238</v>
      </c>
      <c r="B408" s="35" t="s">
        <v>963</v>
      </c>
      <c r="C408" s="25" t="s">
        <v>3233</v>
      </c>
      <c r="D408" s="35" t="s">
        <v>3410</v>
      </c>
      <c r="E408" s="35" t="s">
        <v>3011</v>
      </c>
      <c r="F408" s="35" t="s">
        <v>3267</v>
      </c>
      <c r="G408" s="4" t="s">
        <v>616</v>
      </c>
      <c r="H408" s="4" t="s">
        <v>91</v>
      </c>
      <c r="I408" s="50" t="s">
        <v>2118</v>
      </c>
      <c r="J408" s="42">
        <v>1989</v>
      </c>
      <c r="K408" s="29">
        <v>1996</v>
      </c>
      <c r="L408" s="25"/>
      <c r="M408" s="29"/>
      <c r="N408" s="25"/>
      <c r="O408" s="35"/>
      <c r="P408" s="25"/>
      <c r="Q408" s="42" t="s">
        <v>3119</v>
      </c>
      <c r="R408" s="25"/>
      <c r="S408" s="35"/>
      <c r="T408" s="25"/>
      <c r="U408" s="25"/>
      <c r="V408" s="54"/>
      <c r="W408" s="35" t="s">
        <v>272</v>
      </c>
      <c r="X408" s="25"/>
      <c r="Y408" s="25"/>
      <c r="Z408" s="19"/>
      <c r="AA408" s="19"/>
      <c r="AB408" s="25"/>
    </row>
    <row r="409" spans="1:28" s="10" customFormat="1" ht="15" customHeight="1">
      <c r="A409" s="25">
        <v>239</v>
      </c>
      <c r="B409" s="35" t="s">
        <v>963</v>
      </c>
      <c r="C409" s="25" t="s">
        <v>3233</v>
      </c>
      <c r="D409" s="35" t="s">
        <v>3410</v>
      </c>
      <c r="E409" s="35" t="s">
        <v>3011</v>
      </c>
      <c r="F409" s="35" t="s">
        <v>273</v>
      </c>
      <c r="G409" s="4" t="s">
        <v>92</v>
      </c>
      <c r="H409" s="4" t="s">
        <v>2706</v>
      </c>
      <c r="I409" s="62" t="s">
        <v>1385</v>
      </c>
      <c r="J409" s="42">
        <v>2010</v>
      </c>
      <c r="K409" s="29">
        <v>1969</v>
      </c>
      <c r="L409" s="25" t="s">
        <v>3292</v>
      </c>
      <c r="M409" s="29"/>
      <c r="N409" s="25"/>
      <c r="O409" s="35"/>
      <c r="P409" s="25"/>
      <c r="Q409" s="58" t="s">
        <v>10</v>
      </c>
      <c r="R409" s="25"/>
      <c r="S409" s="35" t="s">
        <v>3293</v>
      </c>
      <c r="T409" s="25"/>
      <c r="U409" s="25"/>
      <c r="V409" s="54"/>
      <c r="W409" s="35" t="s">
        <v>2563</v>
      </c>
      <c r="X409" s="25"/>
      <c r="Y409" s="25"/>
      <c r="Z409" s="25"/>
      <c r="AA409" s="25"/>
      <c r="AB409" s="25"/>
    </row>
    <row r="410" spans="1:28" s="10" customFormat="1" ht="15" customHeight="1">
      <c r="A410" s="25">
        <v>240</v>
      </c>
      <c r="B410" s="35" t="s">
        <v>963</v>
      </c>
      <c r="C410" s="25" t="s">
        <v>3233</v>
      </c>
      <c r="D410" s="35" t="s">
        <v>3410</v>
      </c>
      <c r="E410" s="35" t="s">
        <v>3011</v>
      </c>
      <c r="F410" s="35" t="s">
        <v>984</v>
      </c>
      <c r="G410" s="4" t="s">
        <v>93</v>
      </c>
      <c r="H410" s="4" t="s">
        <v>94</v>
      </c>
      <c r="I410" s="62" t="s">
        <v>1386</v>
      </c>
      <c r="J410" s="42">
        <v>1916</v>
      </c>
      <c r="K410" s="29">
        <v>2010</v>
      </c>
      <c r="L410" s="25" t="s">
        <v>3428</v>
      </c>
      <c r="M410" s="29"/>
      <c r="N410" s="25"/>
      <c r="O410" s="35"/>
      <c r="P410" s="25"/>
      <c r="Q410" s="42" t="s">
        <v>2848</v>
      </c>
      <c r="R410" s="25"/>
      <c r="S410" s="35"/>
      <c r="T410" s="25"/>
      <c r="U410" s="25"/>
      <c r="V410" s="54"/>
      <c r="W410" s="35" t="s">
        <v>763</v>
      </c>
      <c r="X410" s="25"/>
      <c r="Y410" s="25"/>
      <c r="Z410" s="25"/>
      <c r="AA410" s="25"/>
      <c r="AB410" s="25"/>
    </row>
    <row r="411" spans="1:28" s="10" customFormat="1" ht="15" customHeight="1">
      <c r="A411" s="25">
        <v>241</v>
      </c>
      <c r="B411" s="35" t="s">
        <v>963</v>
      </c>
      <c r="C411" s="25" t="s">
        <v>3233</v>
      </c>
      <c r="D411" s="35" t="s">
        <v>3410</v>
      </c>
      <c r="E411" s="35" t="s">
        <v>3011</v>
      </c>
      <c r="F411" s="35" t="s">
        <v>2937</v>
      </c>
      <c r="G411" s="4" t="s">
        <v>236</v>
      </c>
      <c r="H411" s="4" t="s">
        <v>3042</v>
      </c>
      <c r="I411" s="50" t="s">
        <v>2119</v>
      </c>
      <c r="J411" s="42">
        <v>1913</v>
      </c>
      <c r="K411" s="29">
        <v>1996</v>
      </c>
      <c r="L411" s="25"/>
      <c r="M411" s="29">
        <v>1991</v>
      </c>
      <c r="N411" s="25"/>
      <c r="O411" s="35" t="s">
        <v>1129</v>
      </c>
      <c r="P411" s="25"/>
      <c r="Q411" s="42" t="s">
        <v>2924</v>
      </c>
      <c r="R411" s="25" t="s">
        <v>2869</v>
      </c>
      <c r="S411" s="35" t="s">
        <v>3213</v>
      </c>
      <c r="T411" s="25"/>
      <c r="U411" s="25"/>
      <c r="V411" s="54" t="s">
        <v>3043</v>
      </c>
      <c r="W411" s="35" t="s">
        <v>1516</v>
      </c>
      <c r="X411" s="25"/>
      <c r="Y411" s="25"/>
      <c r="Z411" s="25"/>
      <c r="AA411" s="25"/>
      <c r="AB411" s="25"/>
    </row>
    <row r="412" spans="1:28" s="10" customFormat="1" ht="15" customHeight="1">
      <c r="A412" s="25">
        <v>242</v>
      </c>
      <c r="B412" s="35" t="s">
        <v>963</v>
      </c>
      <c r="C412" s="25" t="s">
        <v>3233</v>
      </c>
      <c r="D412" s="35" t="s">
        <v>3410</v>
      </c>
      <c r="E412" s="35" t="s">
        <v>3011</v>
      </c>
      <c r="F412" s="35" t="s">
        <v>2547</v>
      </c>
      <c r="G412" s="4" t="s">
        <v>2553</v>
      </c>
      <c r="H412" s="4" t="s">
        <v>95</v>
      </c>
      <c r="I412" s="62" t="s">
        <v>1387</v>
      </c>
      <c r="J412" s="42">
        <v>1880</v>
      </c>
      <c r="K412" s="29">
        <v>1996</v>
      </c>
      <c r="L412" s="25"/>
      <c r="M412" s="29"/>
      <c r="N412" s="25"/>
      <c r="O412" s="35" t="s">
        <v>1129</v>
      </c>
      <c r="P412" s="25"/>
      <c r="Q412" s="58" t="s">
        <v>13</v>
      </c>
      <c r="R412" s="25"/>
      <c r="S412" s="35"/>
      <c r="T412" s="25"/>
      <c r="U412" s="25"/>
      <c r="V412" s="54"/>
      <c r="W412" s="35" t="s">
        <v>2220</v>
      </c>
      <c r="X412" s="25"/>
      <c r="Y412" s="25"/>
      <c r="Z412" s="25"/>
      <c r="AA412" s="25"/>
      <c r="AB412" s="25"/>
    </row>
    <row r="413" spans="1:28" s="14" customFormat="1" ht="15" customHeight="1">
      <c r="A413" s="25">
        <v>243</v>
      </c>
      <c r="B413" s="35" t="s">
        <v>963</v>
      </c>
      <c r="C413" s="25" t="s">
        <v>3233</v>
      </c>
      <c r="D413" s="35" t="s">
        <v>3410</v>
      </c>
      <c r="E413" s="35" t="s">
        <v>3011</v>
      </c>
      <c r="F413" s="35" t="s">
        <v>2547</v>
      </c>
      <c r="G413" s="4" t="s">
        <v>2553</v>
      </c>
      <c r="H413" s="4" t="s">
        <v>2451</v>
      </c>
      <c r="I413" s="50" t="s">
        <v>2120</v>
      </c>
      <c r="J413" s="42">
        <v>1906</v>
      </c>
      <c r="K413" s="29">
        <v>1968</v>
      </c>
      <c r="L413" s="25" t="s">
        <v>2771</v>
      </c>
      <c r="M413" s="29">
        <v>2004</v>
      </c>
      <c r="N413" s="25"/>
      <c r="O413" s="35" t="s">
        <v>764</v>
      </c>
      <c r="P413" s="25"/>
      <c r="Q413" s="42" t="s">
        <v>2848</v>
      </c>
      <c r="R413" s="25"/>
      <c r="S413" s="35"/>
      <c r="T413" s="25"/>
      <c r="U413" s="25"/>
      <c r="V413" s="54"/>
      <c r="W413" s="35" t="s">
        <v>768</v>
      </c>
      <c r="X413" s="25"/>
      <c r="Y413" s="25"/>
      <c r="Z413" s="19"/>
      <c r="AA413" s="19"/>
      <c r="AB413" s="25"/>
    </row>
    <row r="414" spans="1:28" s="10" customFormat="1" ht="15" customHeight="1">
      <c r="A414" s="25">
        <v>245</v>
      </c>
      <c r="B414" s="35" t="s">
        <v>963</v>
      </c>
      <c r="C414" s="25" t="s">
        <v>3233</v>
      </c>
      <c r="D414" s="35" t="s">
        <v>3410</v>
      </c>
      <c r="E414" s="35" t="s">
        <v>3084</v>
      </c>
      <c r="F414" s="35" t="s">
        <v>561</v>
      </c>
      <c r="G414" s="4" t="s">
        <v>562</v>
      </c>
      <c r="H414" s="4" t="s">
        <v>2701</v>
      </c>
      <c r="I414" s="50" t="s">
        <v>2121</v>
      </c>
      <c r="J414" s="42">
        <v>1960</v>
      </c>
      <c r="K414" s="29">
        <v>2006</v>
      </c>
      <c r="L414" s="25"/>
      <c r="M414" s="29"/>
      <c r="N414" s="25"/>
      <c r="O414" s="35" t="s">
        <v>288</v>
      </c>
      <c r="P414" s="25"/>
      <c r="Q414" s="42" t="s">
        <v>3119</v>
      </c>
      <c r="R414" s="25"/>
      <c r="S414" s="35"/>
      <c r="T414" s="25"/>
      <c r="U414" s="25"/>
      <c r="V414" s="54" t="s">
        <v>2797</v>
      </c>
      <c r="W414" s="35" t="s">
        <v>2144</v>
      </c>
      <c r="X414" s="25"/>
      <c r="Y414" s="25"/>
      <c r="Z414" s="19"/>
      <c r="AA414" s="19"/>
      <c r="AB414" s="25"/>
    </row>
    <row r="415" spans="1:28" s="10" customFormat="1" ht="15" customHeight="1">
      <c r="A415" s="25">
        <v>246</v>
      </c>
      <c r="B415" s="35" t="s">
        <v>963</v>
      </c>
      <c r="C415" s="25" t="s">
        <v>3233</v>
      </c>
      <c r="D415" s="35" t="s">
        <v>3410</v>
      </c>
      <c r="E415" s="35" t="s">
        <v>3084</v>
      </c>
      <c r="F415" s="35" t="s">
        <v>3372</v>
      </c>
      <c r="G415" s="4" t="s">
        <v>1388</v>
      </c>
      <c r="H415" s="4" t="s">
        <v>563</v>
      </c>
      <c r="I415" s="50" t="s">
        <v>2122</v>
      </c>
      <c r="J415" s="42">
        <v>1857</v>
      </c>
      <c r="K415" s="29">
        <v>1969</v>
      </c>
      <c r="L415" s="25" t="s">
        <v>462</v>
      </c>
      <c r="M415" s="29"/>
      <c r="N415" s="25"/>
      <c r="O415" s="35"/>
      <c r="P415" s="25"/>
      <c r="Q415" s="42" t="s">
        <v>2924</v>
      </c>
      <c r="R415" s="25"/>
      <c r="S415" s="35" t="s">
        <v>3209</v>
      </c>
      <c r="T415" s="25"/>
      <c r="U415" s="25"/>
      <c r="V415" s="54"/>
      <c r="W415" s="35" t="s">
        <v>2770</v>
      </c>
      <c r="X415" s="25" t="s">
        <v>1803</v>
      </c>
      <c r="Y415" s="25"/>
      <c r="Z415" s="25"/>
      <c r="AA415" s="25"/>
      <c r="AB415" s="25"/>
    </row>
    <row r="416" spans="1:28" s="10" customFormat="1" ht="15" customHeight="1">
      <c r="A416" s="25">
        <v>248</v>
      </c>
      <c r="B416" s="35" t="s">
        <v>963</v>
      </c>
      <c r="C416" s="25" t="s">
        <v>3233</v>
      </c>
      <c r="D416" s="35" t="s">
        <v>3410</v>
      </c>
      <c r="E416" s="35" t="s">
        <v>3084</v>
      </c>
      <c r="F416" s="35" t="s">
        <v>2849</v>
      </c>
      <c r="G416" s="4" t="s">
        <v>3182</v>
      </c>
      <c r="H416" s="4" t="s">
        <v>3139</v>
      </c>
      <c r="I416" s="50" t="s">
        <v>2123</v>
      </c>
      <c r="J416" s="42">
        <v>1935</v>
      </c>
      <c r="K416" s="29">
        <v>2006</v>
      </c>
      <c r="L416" s="25"/>
      <c r="M416" s="29"/>
      <c r="N416" s="25"/>
      <c r="O416" s="35"/>
      <c r="P416" s="25" t="s">
        <v>1130</v>
      </c>
      <c r="Q416" s="42" t="s">
        <v>2924</v>
      </c>
      <c r="R416" s="25"/>
      <c r="S416" s="35" t="s">
        <v>3213</v>
      </c>
      <c r="T416" s="25"/>
      <c r="U416" s="25"/>
      <c r="V416" s="54" t="s">
        <v>2729</v>
      </c>
      <c r="W416" s="35" t="s">
        <v>1518</v>
      </c>
      <c r="X416" s="25"/>
      <c r="Y416" s="25"/>
      <c r="Z416" s="25"/>
      <c r="AA416" s="25"/>
      <c r="AB416" s="25"/>
    </row>
    <row r="417" spans="1:28" s="10" customFormat="1" ht="15" customHeight="1">
      <c r="A417" s="25">
        <v>249</v>
      </c>
      <c r="B417" s="35" t="s">
        <v>963</v>
      </c>
      <c r="C417" s="25" t="s">
        <v>3233</v>
      </c>
      <c r="D417" s="35" t="s">
        <v>3410</v>
      </c>
      <c r="E417" s="35" t="s">
        <v>3084</v>
      </c>
      <c r="F417" s="35" t="s">
        <v>3064</v>
      </c>
      <c r="G417" s="4" t="s">
        <v>3103</v>
      </c>
      <c r="H417" s="4" t="s">
        <v>99</v>
      </c>
      <c r="I417" s="50" t="s">
        <v>2329</v>
      </c>
      <c r="J417" s="42">
        <v>1984</v>
      </c>
      <c r="K417" s="29">
        <v>1996</v>
      </c>
      <c r="L417" s="25"/>
      <c r="M417" s="29">
        <v>1996</v>
      </c>
      <c r="N417" s="25"/>
      <c r="O417" s="35" t="s">
        <v>1129</v>
      </c>
      <c r="P417" s="25" t="s">
        <v>1130</v>
      </c>
      <c r="Q417" s="42" t="s">
        <v>2924</v>
      </c>
      <c r="R417" s="25"/>
      <c r="S417" s="35" t="s">
        <v>3213</v>
      </c>
      <c r="T417" s="25"/>
      <c r="U417" s="25"/>
      <c r="V417" s="54"/>
      <c r="W417" s="35" t="s">
        <v>2221</v>
      </c>
      <c r="X417" s="25" t="s">
        <v>1803</v>
      </c>
      <c r="Y417" s="25"/>
      <c r="Z417" s="25"/>
      <c r="AA417" s="25"/>
      <c r="AB417" s="25"/>
    </row>
    <row r="418" spans="1:28" s="10" customFormat="1" ht="15" customHeight="1">
      <c r="A418" s="25">
        <v>250</v>
      </c>
      <c r="B418" s="35" t="s">
        <v>963</v>
      </c>
      <c r="C418" s="25" t="s">
        <v>3233</v>
      </c>
      <c r="D418" s="35" t="s">
        <v>3410</v>
      </c>
      <c r="E418" s="35" t="s">
        <v>3084</v>
      </c>
      <c r="F418" s="35" t="s">
        <v>3064</v>
      </c>
      <c r="G418" s="4" t="s">
        <v>3103</v>
      </c>
      <c r="H418" s="4" t="s">
        <v>619</v>
      </c>
      <c r="I418" s="50" t="s">
        <v>2330</v>
      </c>
      <c r="J418" s="42">
        <v>1866</v>
      </c>
      <c r="K418" s="29">
        <v>1965</v>
      </c>
      <c r="L418" s="25" t="s">
        <v>3138</v>
      </c>
      <c r="M418" s="29"/>
      <c r="N418" s="25"/>
      <c r="O418" s="35"/>
      <c r="P418" s="25"/>
      <c r="Q418" s="42" t="s">
        <v>2924</v>
      </c>
      <c r="R418" s="25"/>
      <c r="S418" s="35" t="s">
        <v>3213</v>
      </c>
      <c r="T418" s="25"/>
      <c r="U418" s="25"/>
      <c r="V418" s="54"/>
      <c r="W418" s="35" t="s">
        <v>2394</v>
      </c>
      <c r="X418" s="25"/>
      <c r="Y418" s="25"/>
      <c r="Z418" s="25"/>
      <c r="AA418" s="25"/>
      <c r="AB418" s="25"/>
    </row>
    <row r="419" spans="1:28" s="10" customFormat="1" ht="15" customHeight="1">
      <c r="A419" s="25">
        <v>251</v>
      </c>
      <c r="B419" s="35" t="s">
        <v>963</v>
      </c>
      <c r="C419" s="25" t="s">
        <v>3233</v>
      </c>
      <c r="D419" s="35" t="s">
        <v>3410</v>
      </c>
      <c r="E419" s="35" t="s">
        <v>3433</v>
      </c>
      <c r="F419" s="35" t="s">
        <v>2855</v>
      </c>
      <c r="G419" s="4" t="s">
        <v>2856</v>
      </c>
      <c r="H419" s="4" t="s">
        <v>2533</v>
      </c>
      <c r="I419" s="62" t="s">
        <v>1389</v>
      </c>
      <c r="J419" s="42">
        <v>1923</v>
      </c>
      <c r="K419" s="29">
        <v>1965</v>
      </c>
      <c r="L419" s="25"/>
      <c r="M419" s="29">
        <v>1991</v>
      </c>
      <c r="N419" s="25"/>
      <c r="O419" s="35" t="s">
        <v>231</v>
      </c>
      <c r="P419" s="25"/>
      <c r="Q419" s="42" t="s">
        <v>2924</v>
      </c>
      <c r="R419" s="25" t="s">
        <v>2869</v>
      </c>
      <c r="S419" s="35"/>
      <c r="T419" s="25"/>
      <c r="U419" s="25"/>
      <c r="V419" s="54"/>
      <c r="W419" s="35" t="s">
        <v>1517</v>
      </c>
      <c r="X419" s="25"/>
      <c r="Y419" s="25"/>
      <c r="Z419" s="25"/>
      <c r="AA419" s="25"/>
      <c r="AB419" s="25"/>
    </row>
    <row r="420" spans="1:28" s="10" customFormat="1" ht="15" customHeight="1">
      <c r="A420" s="25">
        <v>252</v>
      </c>
      <c r="B420" s="35" t="s">
        <v>963</v>
      </c>
      <c r="C420" s="25" t="s">
        <v>3233</v>
      </c>
      <c r="D420" s="35" t="s">
        <v>3410</v>
      </c>
      <c r="E420" s="35" t="s">
        <v>3433</v>
      </c>
      <c r="F420" s="35" t="s">
        <v>1733</v>
      </c>
      <c r="G420" s="4" t="s">
        <v>100</v>
      </c>
      <c r="H420" s="4" t="s">
        <v>101</v>
      </c>
      <c r="I420" s="50" t="s">
        <v>2331</v>
      </c>
      <c r="J420" s="42">
        <v>1963</v>
      </c>
      <c r="K420" s="29">
        <v>2000</v>
      </c>
      <c r="L420" s="25"/>
      <c r="M420" s="29">
        <v>2000</v>
      </c>
      <c r="N420" s="25"/>
      <c r="O420" s="35" t="s">
        <v>231</v>
      </c>
      <c r="P420" s="25"/>
      <c r="Q420" s="58" t="s">
        <v>11</v>
      </c>
      <c r="R420" s="25"/>
      <c r="S420" s="35" t="s">
        <v>3213</v>
      </c>
      <c r="T420" s="25"/>
      <c r="U420" s="25"/>
      <c r="V420" s="54"/>
      <c r="W420" s="35" t="s">
        <v>335</v>
      </c>
      <c r="X420" s="25"/>
      <c r="Y420" s="25"/>
      <c r="Z420" s="25"/>
      <c r="AA420" s="25"/>
      <c r="AB420" s="25"/>
    </row>
    <row r="421" spans="1:28" s="10" customFormat="1" ht="15" customHeight="1">
      <c r="A421" s="25">
        <v>367</v>
      </c>
      <c r="B421" s="35" t="s">
        <v>2146</v>
      </c>
      <c r="C421" s="25"/>
      <c r="D421" s="35" t="s">
        <v>2923</v>
      </c>
      <c r="E421" s="35" t="s">
        <v>1027</v>
      </c>
      <c r="F421" s="35" t="s">
        <v>1028</v>
      </c>
      <c r="G421" s="4" t="s">
        <v>1029</v>
      </c>
      <c r="H421" s="4" t="s">
        <v>1030</v>
      </c>
      <c r="I421" s="62" t="s">
        <v>1509</v>
      </c>
      <c r="J421" s="42">
        <v>1850</v>
      </c>
      <c r="K421" s="29">
        <v>2010</v>
      </c>
      <c r="L421" s="25" t="s">
        <v>910</v>
      </c>
      <c r="M421" s="29">
        <v>1979</v>
      </c>
      <c r="N421" s="25"/>
      <c r="O421" s="35" t="s">
        <v>622</v>
      </c>
      <c r="P421" s="25"/>
      <c r="Q421" s="42" t="s">
        <v>3119</v>
      </c>
      <c r="R421" s="25"/>
      <c r="S421" s="35"/>
      <c r="T421" s="25"/>
      <c r="U421" s="25"/>
      <c r="V421" s="54" t="s">
        <v>995</v>
      </c>
      <c r="W421" s="35" t="s">
        <v>2395</v>
      </c>
      <c r="X421" s="25" t="s">
        <v>1803</v>
      </c>
      <c r="Y421" s="25" t="s">
        <v>1803</v>
      </c>
      <c r="Z421" s="25"/>
      <c r="AA421" s="25"/>
      <c r="AB421" s="25"/>
    </row>
    <row r="422" spans="1:28" s="10" customFormat="1" ht="15" customHeight="1">
      <c r="A422" s="25">
        <v>368</v>
      </c>
      <c r="B422" s="35" t="s">
        <v>2146</v>
      </c>
      <c r="C422" s="25"/>
      <c r="D422" s="35" t="s">
        <v>2923</v>
      </c>
      <c r="E422" s="35" t="s">
        <v>1639</v>
      </c>
      <c r="F422" s="35" t="s">
        <v>2786</v>
      </c>
      <c r="G422" s="4" t="s">
        <v>3300</v>
      </c>
      <c r="H422" s="4" t="s">
        <v>3301</v>
      </c>
      <c r="I422" s="62" t="s">
        <v>1510</v>
      </c>
      <c r="J422" s="42">
        <v>1767</v>
      </c>
      <c r="K422" s="29">
        <v>2006</v>
      </c>
      <c r="L422" s="25"/>
      <c r="M422" s="29">
        <v>1979</v>
      </c>
      <c r="N422" s="25"/>
      <c r="O422" s="35"/>
      <c r="P422" s="25"/>
      <c r="Q422" s="42" t="s">
        <v>3119</v>
      </c>
      <c r="R422" s="25"/>
      <c r="S422" s="35"/>
      <c r="T422" s="25"/>
      <c r="U422" s="25"/>
      <c r="V422" s="54" t="s">
        <v>993</v>
      </c>
      <c r="W422" s="35" t="s">
        <v>2430</v>
      </c>
      <c r="X422" s="25"/>
      <c r="Y422" s="25"/>
      <c r="Z422" s="25"/>
      <c r="AA422" s="25"/>
      <c r="AB422" s="25"/>
    </row>
    <row r="423" spans="1:28" s="7" customFormat="1" ht="15" customHeight="1">
      <c r="A423" s="25">
        <v>371</v>
      </c>
      <c r="B423" s="35" t="s">
        <v>2146</v>
      </c>
      <c r="C423" s="25"/>
      <c r="D423" s="35" t="s">
        <v>2923</v>
      </c>
      <c r="E423" s="35" t="s">
        <v>1639</v>
      </c>
      <c r="F423" s="35" t="s">
        <v>3438</v>
      </c>
      <c r="G423" s="4" t="s">
        <v>3320</v>
      </c>
      <c r="H423" s="4" t="s">
        <v>2446</v>
      </c>
      <c r="I423" s="62" t="s">
        <v>1512</v>
      </c>
      <c r="J423" s="42">
        <v>1837</v>
      </c>
      <c r="K423" s="29">
        <v>2006</v>
      </c>
      <c r="L423" s="25" t="s">
        <v>2694</v>
      </c>
      <c r="M423" s="29">
        <v>1979</v>
      </c>
      <c r="N423" s="25"/>
      <c r="O423" s="35" t="s">
        <v>288</v>
      </c>
      <c r="P423" s="25"/>
      <c r="Q423" s="42" t="s">
        <v>3119</v>
      </c>
      <c r="R423" s="25"/>
      <c r="S423" s="35"/>
      <c r="T423" s="25"/>
      <c r="U423" s="25"/>
      <c r="V423" s="54" t="s">
        <v>443</v>
      </c>
      <c r="W423" s="35" t="s">
        <v>2561</v>
      </c>
      <c r="X423" s="25" t="s">
        <v>1803</v>
      </c>
      <c r="Y423" s="25"/>
      <c r="Z423" s="25"/>
      <c r="AA423" s="25"/>
      <c r="AB423" s="19"/>
    </row>
    <row r="424" spans="1:28" s="7" customFormat="1" ht="15" customHeight="1">
      <c r="A424" s="25">
        <v>369</v>
      </c>
      <c r="B424" s="35" t="s">
        <v>2146</v>
      </c>
      <c r="C424" s="25"/>
      <c r="D424" s="35" t="s">
        <v>2923</v>
      </c>
      <c r="E424" s="35" t="s">
        <v>1639</v>
      </c>
      <c r="F424" s="35" t="s">
        <v>3438</v>
      </c>
      <c r="G424" s="4" t="s">
        <v>651</v>
      </c>
      <c r="H424" s="4" t="s">
        <v>2722</v>
      </c>
      <c r="I424" s="50" t="s">
        <v>2013</v>
      </c>
      <c r="J424" s="42">
        <v>1758</v>
      </c>
      <c r="K424" s="29">
        <v>1880</v>
      </c>
      <c r="L424" s="25" t="s">
        <v>2341</v>
      </c>
      <c r="M424" s="29">
        <v>1880</v>
      </c>
      <c r="N424" s="25"/>
      <c r="O424" s="35" t="s">
        <v>288</v>
      </c>
      <c r="P424" s="25"/>
      <c r="Q424" s="42" t="s">
        <v>2924</v>
      </c>
      <c r="R424" s="25"/>
      <c r="S424" s="35"/>
      <c r="T424" s="25"/>
      <c r="U424" s="25"/>
      <c r="V424" s="54" t="s">
        <v>3137</v>
      </c>
      <c r="W424" s="35" t="s">
        <v>1679</v>
      </c>
      <c r="X424" s="25" t="s">
        <v>1803</v>
      </c>
      <c r="Y424" s="25"/>
      <c r="Z424" s="25"/>
      <c r="AA424" s="25"/>
      <c r="AB424" s="19"/>
    </row>
    <row r="425" spans="1:28" s="7" customFormat="1" ht="15" customHeight="1">
      <c r="A425" s="25">
        <v>373</v>
      </c>
      <c r="B425" s="35" t="s">
        <v>2146</v>
      </c>
      <c r="C425" s="25"/>
      <c r="D425" s="35" t="s">
        <v>2923</v>
      </c>
      <c r="E425" s="35" t="s">
        <v>1639</v>
      </c>
      <c r="F425" s="35" t="s">
        <v>648</v>
      </c>
      <c r="G425" s="4" t="s">
        <v>557</v>
      </c>
      <c r="H425" s="4" t="s">
        <v>565</v>
      </c>
      <c r="I425" s="62" t="s">
        <v>1512</v>
      </c>
      <c r="J425" s="42">
        <v>1837</v>
      </c>
      <c r="K425" s="29">
        <v>2006</v>
      </c>
      <c r="L425" s="25"/>
      <c r="M425" s="29">
        <v>1979</v>
      </c>
      <c r="N425" s="25"/>
      <c r="O425" s="35" t="s">
        <v>996</v>
      </c>
      <c r="P425" s="25"/>
      <c r="Q425" s="42" t="s">
        <v>3119</v>
      </c>
      <c r="R425" s="25"/>
      <c r="S425" s="35"/>
      <c r="T425" s="25"/>
      <c r="U425" s="25"/>
      <c r="V425" s="54" t="s">
        <v>2649</v>
      </c>
      <c r="W425" s="35" t="s">
        <v>2822</v>
      </c>
      <c r="X425" s="25"/>
      <c r="Y425" s="25"/>
      <c r="Z425" s="25"/>
      <c r="AA425" s="25"/>
      <c r="AB425" s="19"/>
    </row>
    <row r="426" spans="1:28" s="12" customFormat="1" ht="15" customHeight="1">
      <c r="A426" s="25">
        <v>374</v>
      </c>
      <c r="B426" s="35" t="s">
        <v>2146</v>
      </c>
      <c r="C426" s="25"/>
      <c r="D426" s="35" t="s">
        <v>2923</v>
      </c>
      <c r="E426" s="35" t="s">
        <v>3126</v>
      </c>
      <c r="F426" s="35" t="s">
        <v>648</v>
      </c>
      <c r="G426" s="4" t="s">
        <v>3407</v>
      </c>
      <c r="H426" s="4" t="s">
        <v>741</v>
      </c>
      <c r="I426" s="50" t="s">
        <v>3</v>
      </c>
      <c r="J426" s="42">
        <v>1931</v>
      </c>
      <c r="K426" s="29">
        <v>2006</v>
      </c>
      <c r="L426" s="25"/>
      <c r="M426" s="29">
        <v>1979</v>
      </c>
      <c r="N426" s="25"/>
      <c r="O426" s="35" t="s">
        <v>996</v>
      </c>
      <c r="P426" s="25"/>
      <c r="Q426" s="42" t="s">
        <v>3119</v>
      </c>
      <c r="R426" s="25"/>
      <c r="S426" s="35"/>
      <c r="T426" s="25"/>
      <c r="U426" s="25"/>
      <c r="V426" s="54" t="s">
        <v>3143</v>
      </c>
      <c r="W426" s="35" t="s">
        <v>2822</v>
      </c>
      <c r="X426" s="25"/>
      <c r="Y426" s="25"/>
      <c r="Z426" s="25"/>
      <c r="AA426" s="25"/>
      <c r="AB426" s="19"/>
    </row>
    <row r="427" spans="1:28" s="7" customFormat="1" ht="15" customHeight="1">
      <c r="A427" s="19">
        <v>375</v>
      </c>
      <c r="B427" s="36" t="s">
        <v>2146</v>
      </c>
      <c r="C427" s="19"/>
      <c r="D427" s="36" t="s">
        <v>2923</v>
      </c>
      <c r="E427" s="36" t="s">
        <v>3126</v>
      </c>
      <c r="F427" s="36" t="s">
        <v>3431</v>
      </c>
      <c r="G427" s="3" t="s">
        <v>3432</v>
      </c>
      <c r="H427" s="3" t="s">
        <v>3130</v>
      </c>
      <c r="I427" s="60" t="s">
        <v>1513</v>
      </c>
      <c r="J427" s="41">
        <v>1860</v>
      </c>
      <c r="K427" s="20" t="s">
        <v>1803</v>
      </c>
      <c r="L427" s="19"/>
      <c r="M427" s="20">
        <v>1979</v>
      </c>
      <c r="N427" s="19"/>
      <c r="O427" s="36" t="s">
        <v>997</v>
      </c>
      <c r="P427" s="19"/>
      <c r="Q427" s="41" t="s">
        <v>3119</v>
      </c>
      <c r="R427" s="19"/>
      <c r="S427" s="36"/>
      <c r="T427" s="19"/>
      <c r="U427" s="19"/>
      <c r="V427" s="52" t="s">
        <v>2573</v>
      </c>
      <c r="W427" s="36" t="s">
        <v>2566</v>
      </c>
      <c r="X427" s="19"/>
      <c r="Y427" s="19"/>
      <c r="Z427" s="25"/>
      <c r="AA427" s="25"/>
      <c r="AB427" s="19"/>
    </row>
    <row r="428" spans="1:28" s="19" customFormat="1" ht="15" customHeight="1">
      <c r="A428" s="19">
        <v>376</v>
      </c>
      <c r="B428" s="36" t="s">
        <v>2146</v>
      </c>
      <c r="D428" s="36" t="s">
        <v>2923</v>
      </c>
      <c r="E428" s="36" t="s">
        <v>3126</v>
      </c>
      <c r="F428" s="36" t="s">
        <v>3431</v>
      </c>
      <c r="G428" s="3" t="s">
        <v>2632</v>
      </c>
      <c r="H428" s="3" t="s">
        <v>2633</v>
      </c>
      <c r="I428" s="59" t="s">
        <v>2013</v>
      </c>
      <c r="J428" s="41">
        <v>1758</v>
      </c>
      <c r="K428" s="20"/>
      <c r="M428" s="20">
        <v>1988</v>
      </c>
      <c r="O428" s="36" t="s">
        <v>997</v>
      </c>
      <c r="Q428" s="41" t="s">
        <v>2924</v>
      </c>
      <c r="S428" s="36" t="s">
        <v>2848</v>
      </c>
      <c r="V428" s="52" t="s">
        <v>2634</v>
      </c>
      <c r="W428" s="36" t="s">
        <v>1669</v>
      </c>
      <c r="Z428" s="25"/>
      <c r="AA428" s="25"/>
    </row>
    <row r="429" spans="1:28" s="7" customFormat="1" ht="15" customHeight="1">
      <c r="A429" s="19">
        <v>377</v>
      </c>
      <c r="B429" s="36" t="s">
        <v>2146</v>
      </c>
      <c r="C429" s="19"/>
      <c r="D429" s="36" t="s">
        <v>2923</v>
      </c>
      <c r="E429" s="36" t="s">
        <v>207</v>
      </c>
      <c r="F429" s="36" t="s">
        <v>2522</v>
      </c>
      <c r="G429" s="3" t="s">
        <v>2712</v>
      </c>
      <c r="H429" s="3" t="s">
        <v>3318</v>
      </c>
      <c r="I429" s="60" t="s">
        <v>1514</v>
      </c>
      <c r="J429" s="41">
        <v>1847</v>
      </c>
      <c r="K429" s="20">
        <v>2009</v>
      </c>
      <c r="L429" s="19">
        <v>2</v>
      </c>
      <c r="M429" s="20">
        <v>1979</v>
      </c>
      <c r="N429" s="19"/>
      <c r="O429" s="36" t="s">
        <v>288</v>
      </c>
      <c r="P429" s="19"/>
      <c r="Q429" s="41" t="s">
        <v>3119</v>
      </c>
      <c r="R429" s="19"/>
      <c r="S429" s="36"/>
      <c r="T429" s="19"/>
      <c r="U429" s="19"/>
      <c r="V429" s="52" t="s">
        <v>1031</v>
      </c>
      <c r="W429" s="36" t="s">
        <v>2603</v>
      </c>
      <c r="X429" s="19"/>
      <c r="Y429" s="19"/>
      <c r="Z429" s="25"/>
      <c r="AA429" s="25"/>
      <c r="AB429" s="19"/>
    </row>
    <row r="430" spans="1:28" s="7" customFormat="1" ht="15" customHeight="1">
      <c r="A430" s="15">
        <v>378</v>
      </c>
      <c r="B430" s="15" t="s">
        <v>2146</v>
      </c>
      <c r="C430" s="15"/>
      <c r="D430" s="15" t="s">
        <v>2923</v>
      </c>
      <c r="E430" s="15" t="s">
        <v>207</v>
      </c>
      <c r="F430" s="15" t="s">
        <v>2522</v>
      </c>
      <c r="G430" s="3" t="s">
        <v>1683</v>
      </c>
      <c r="H430" s="3" t="s">
        <v>1032</v>
      </c>
      <c r="I430" s="70" t="s">
        <v>1539</v>
      </c>
      <c r="J430" s="71">
        <v>1758</v>
      </c>
      <c r="K430" s="20">
        <v>1966</v>
      </c>
      <c r="L430" s="19" t="s">
        <v>1033</v>
      </c>
      <c r="M430" s="20">
        <v>1977</v>
      </c>
      <c r="N430" s="19"/>
      <c r="O430" s="19" t="s">
        <v>660</v>
      </c>
      <c r="P430" s="19"/>
      <c r="Q430" s="71" t="s">
        <v>3119</v>
      </c>
      <c r="R430" s="19"/>
      <c r="S430" s="19"/>
      <c r="T430" s="19"/>
      <c r="U430" s="19"/>
      <c r="V430" s="72" t="s">
        <v>1540</v>
      </c>
      <c r="W430" s="19" t="s">
        <v>2513</v>
      </c>
      <c r="X430" s="19"/>
      <c r="Y430" s="19"/>
      <c r="Z430" s="25"/>
      <c r="AA430" s="25"/>
      <c r="AB430" s="19"/>
    </row>
    <row r="431" spans="1:28" s="7" customFormat="1" ht="15" customHeight="1">
      <c r="A431" s="19">
        <v>379</v>
      </c>
      <c r="B431" s="36" t="s">
        <v>2146</v>
      </c>
      <c r="C431" s="19"/>
      <c r="D431" s="36" t="s">
        <v>2923</v>
      </c>
      <c r="E431" s="36" t="s">
        <v>207</v>
      </c>
      <c r="F431" s="36" t="s">
        <v>2522</v>
      </c>
      <c r="G431" s="3" t="s">
        <v>2536</v>
      </c>
      <c r="H431" s="3" t="s">
        <v>3390</v>
      </c>
      <c r="I431" s="59" t="s">
        <v>2402</v>
      </c>
      <c r="J431" s="41">
        <v>1819</v>
      </c>
      <c r="K431" s="20"/>
      <c r="L431" s="19"/>
      <c r="M431" s="20">
        <v>1996</v>
      </c>
      <c r="N431" s="19"/>
      <c r="O431" s="36"/>
      <c r="P431" s="19"/>
      <c r="Q431" s="41" t="s">
        <v>2924</v>
      </c>
      <c r="R431" s="19"/>
      <c r="S431" s="36" t="s">
        <v>3209</v>
      </c>
      <c r="T431" s="19"/>
      <c r="U431" s="19"/>
      <c r="V431" s="57" t="s">
        <v>2432</v>
      </c>
      <c r="W431" s="36" t="s">
        <v>1538</v>
      </c>
      <c r="X431" s="19"/>
      <c r="Y431" s="19"/>
      <c r="Z431" s="25"/>
      <c r="AA431" s="25"/>
      <c r="AB431" s="19"/>
    </row>
    <row r="432" spans="1:28" s="7" customFormat="1" ht="15" customHeight="1">
      <c r="A432" s="19">
        <v>380</v>
      </c>
      <c r="B432" s="36" t="s">
        <v>2146</v>
      </c>
      <c r="C432" s="19"/>
      <c r="D432" s="36" t="s">
        <v>2923</v>
      </c>
      <c r="E432" s="36" t="s">
        <v>207</v>
      </c>
      <c r="F432" s="36" t="s">
        <v>2522</v>
      </c>
      <c r="G432" s="3" t="s">
        <v>2536</v>
      </c>
      <c r="H432" s="3" t="s">
        <v>3327</v>
      </c>
      <c r="I432" s="59" t="s">
        <v>2403</v>
      </c>
      <c r="J432" s="41">
        <v>1850</v>
      </c>
      <c r="K432" s="20">
        <v>1966</v>
      </c>
      <c r="L432" s="19" t="s">
        <v>2545</v>
      </c>
      <c r="M432" s="20">
        <v>1966</v>
      </c>
      <c r="N432" s="19"/>
      <c r="O432" s="36" t="s">
        <v>622</v>
      </c>
      <c r="P432" s="19"/>
      <c r="Q432" s="41" t="s">
        <v>3119</v>
      </c>
      <c r="R432" s="19"/>
      <c r="S432" s="36"/>
      <c r="T432" s="19"/>
      <c r="U432" s="19"/>
      <c r="V432" s="52" t="s">
        <v>2270</v>
      </c>
      <c r="W432" t="s">
        <v>1457</v>
      </c>
      <c r="X432" s="19" t="s">
        <v>1803</v>
      </c>
      <c r="Y432" s="19"/>
      <c r="Z432" s="25"/>
      <c r="AA432" s="19"/>
      <c r="AB432" s="19"/>
    </row>
    <row r="433" spans="1:28" s="7" customFormat="1" ht="15" customHeight="1">
      <c r="A433" s="19"/>
      <c r="B433" s="36" t="s">
        <v>2146</v>
      </c>
      <c r="C433" s="19"/>
      <c r="D433" s="36" t="s">
        <v>2923</v>
      </c>
      <c r="E433" s="36" t="s">
        <v>207</v>
      </c>
      <c r="F433" s="36" t="s">
        <v>2522</v>
      </c>
      <c r="G433" s="3" t="s">
        <v>2536</v>
      </c>
      <c r="H433" s="3" t="s">
        <v>1595</v>
      </c>
      <c r="I433" s="59" t="s">
        <v>1596</v>
      </c>
      <c r="J433" s="41">
        <v>1819</v>
      </c>
      <c r="K433" s="20"/>
      <c r="L433" s="19"/>
      <c r="M433" s="20">
        <v>1989</v>
      </c>
      <c r="N433" s="19"/>
      <c r="O433" s="36"/>
      <c r="P433" s="19"/>
      <c r="Q433" s="51" t="s">
        <v>1456</v>
      </c>
      <c r="R433" s="19"/>
      <c r="S433" s="36"/>
      <c r="T433" s="19"/>
      <c r="U433" s="19"/>
      <c r="V433" s="52"/>
      <c r="W433" s="36" t="s">
        <v>1486</v>
      </c>
      <c r="X433" s="19"/>
      <c r="Y433" s="19"/>
      <c r="Z433" s="25"/>
      <c r="AA433" s="19"/>
      <c r="AB433" s="19"/>
    </row>
    <row r="434" spans="1:28" s="7" customFormat="1" ht="15" customHeight="1">
      <c r="A434" s="25">
        <v>370</v>
      </c>
      <c r="B434" s="35" t="s">
        <v>2146</v>
      </c>
      <c r="C434" s="25"/>
      <c r="D434" s="35" t="s">
        <v>2923</v>
      </c>
      <c r="E434" s="35" t="s">
        <v>3086</v>
      </c>
      <c r="F434" s="35" t="s">
        <v>2932</v>
      </c>
      <c r="G434" s="4" t="s">
        <v>3063</v>
      </c>
      <c r="H434" s="4" t="s">
        <v>2696</v>
      </c>
      <c r="I434" s="62" t="s">
        <v>1511</v>
      </c>
      <c r="J434" s="42">
        <v>1793</v>
      </c>
      <c r="K434" s="29">
        <v>2006</v>
      </c>
      <c r="L434" s="25" t="s">
        <v>958</v>
      </c>
      <c r="M434" s="29">
        <v>1930</v>
      </c>
      <c r="N434" s="25"/>
      <c r="O434" s="35" t="s">
        <v>288</v>
      </c>
      <c r="P434" s="25"/>
      <c r="Q434" s="42" t="s">
        <v>2924</v>
      </c>
      <c r="R434" s="25"/>
      <c r="S434" s="35" t="s">
        <v>3213</v>
      </c>
      <c r="T434" s="25"/>
      <c r="U434" s="25"/>
      <c r="V434" s="54" t="s">
        <v>3189</v>
      </c>
      <c r="W434" s="2" t="s">
        <v>1309</v>
      </c>
      <c r="X434" s="25" t="s">
        <v>1803</v>
      </c>
      <c r="Y434" s="25"/>
      <c r="Z434" s="25"/>
      <c r="AA434" s="25"/>
      <c r="AB434" s="19"/>
    </row>
    <row r="435" spans="1:28" s="7" customFormat="1" ht="15" customHeight="1">
      <c r="A435" s="19">
        <v>382</v>
      </c>
      <c r="B435" s="36" t="s">
        <v>2146</v>
      </c>
      <c r="C435" s="19"/>
      <c r="D435" s="36" t="s">
        <v>2923</v>
      </c>
      <c r="E435" s="36" t="s">
        <v>3086</v>
      </c>
      <c r="F435" s="36" t="s">
        <v>2932</v>
      </c>
      <c r="G435" s="3" t="s">
        <v>396</v>
      </c>
      <c r="H435" s="3" t="s">
        <v>2204</v>
      </c>
      <c r="I435" s="59" t="s">
        <v>2405</v>
      </c>
      <c r="J435" s="41">
        <v>1857</v>
      </c>
      <c r="K435" s="20">
        <v>2009</v>
      </c>
      <c r="L435" s="19" t="s">
        <v>398</v>
      </c>
      <c r="M435" s="20">
        <v>1988</v>
      </c>
      <c r="N435" s="19"/>
      <c r="O435" s="36"/>
      <c r="P435" s="19"/>
      <c r="Q435" s="41" t="s">
        <v>3119</v>
      </c>
      <c r="R435" s="19"/>
      <c r="S435" s="36"/>
      <c r="T435" s="19"/>
      <c r="U435" s="19"/>
      <c r="V435" s="57" t="s">
        <v>35</v>
      </c>
      <c r="W435" t="s">
        <v>1310</v>
      </c>
      <c r="X435" s="19" t="s">
        <v>1803</v>
      </c>
      <c r="Y435" s="19"/>
      <c r="Z435" s="25"/>
      <c r="AA435" s="25"/>
      <c r="AB435" s="19"/>
    </row>
    <row r="436" spans="1:28" s="7" customFormat="1" ht="15" customHeight="1">
      <c r="A436" s="19">
        <v>382.1</v>
      </c>
      <c r="B436" s="36" t="s">
        <v>2146</v>
      </c>
      <c r="C436" s="19"/>
      <c r="D436" s="36" t="s">
        <v>2923</v>
      </c>
      <c r="E436" s="36" t="s">
        <v>3259</v>
      </c>
      <c r="F436" s="36" t="s">
        <v>406</v>
      </c>
      <c r="G436" s="3" t="s">
        <v>2291</v>
      </c>
      <c r="H436" s="3" t="s">
        <v>2292</v>
      </c>
      <c r="I436" s="60" t="s">
        <v>1515</v>
      </c>
      <c r="J436" s="41">
        <v>1842</v>
      </c>
      <c r="K436" s="20"/>
      <c r="L436" s="19"/>
      <c r="M436" s="20">
        <v>1967</v>
      </c>
      <c r="N436" s="19"/>
      <c r="O436" s="36"/>
      <c r="P436" s="19"/>
      <c r="Q436" s="51" t="s">
        <v>3119</v>
      </c>
      <c r="R436" s="19"/>
      <c r="S436" s="36"/>
      <c r="T436" s="19"/>
      <c r="U436" s="19"/>
      <c r="V436" s="52"/>
      <c r="W436" s="36" t="s">
        <v>922</v>
      </c>
      <c r="X436" s="19"/>
      <c r="Y436" s="19"/>
      <c r="Z436" s="25"/>
      <c r="AA436" s="25"/>
      <c r="AB436" s="19"/>
    </row>
    <row r="437" spans="1:28" s="7" customFormat="1" ht="15" customHeight="1">
      <c r="A437" s="19">
        <v>383</v>
      </c>
      <c r="B437" s="36" t="s">
        <v>2146</v>
      </c>
      <c r="C437" s="19"/>
      <c r="D437" s="36" t="s">
        <v>2923</v>
      </c>
      <c r="E437" s="36" t="s">
        <v>3259</v>
      </c>
      <c r="F437" s="36" t="s">
        <v>406</v>
      </c>
      <c r="G437" s="3" t="s">
        <v>415</v>
      </c>
      <c r="H437" s="3" t="s">
        <v>416</v>
      </c>
      <c r="I437" s="60" t="s">
        <v>1378</v>
      </c>
      <c r="J437" s="41">
        <v>1825</v>
      </c>
      <c r="K437" s="20"/>
      <c r="L437" s="19"/>
      <c r="M437" s="20">
        <v>1993</v>
      </c>
      <c r="N437" s="19"/>
      <c r="O437" s="36" t="s">
        <v>417</v>
      </c>
      <c r="P437" s="19"/>
      <c r="Q437" s="41" t="s">
        <v>3119</v>
      </c>
      <c r="R437" s="19"/>
      <c r="S437" s="36"/>
      <c r="T437" s="19"/>
      <c r="U437" s="19"/>
      <c r="V437" s="52" t="s">
        <v>3205</v>
      </c>
      <c r="W437" t="s">
        <v>1594</v>
      </c>
      <c r="X437" s="19" t="s">
        <v>1803</v>
      </c>
      <c r="Y437" s="19" t="s">
        <v>2433</v>
      </c>
      <c r="Z437" s="25"/>
      <c r="AA437" s="25"/>
      <c r="AB437" s="19"/>
    </row>
    <row r="438" spans="1:28" s="7" customFormat="1" ht="15" customHeight="1">
      <c r="A438" s="19">
        <v>383.1</v>
      </c>
      <c r="B438" s="36" t="s">
        <v>2439</v>
      </c>
      <c r="C438" s="19"/>
      <c r="D438" s="36" t="s">
        <v>2440</v>
      </c>
      <c r="E438" s="36" t="s">
        <v>2441</v>
      </c>
      <c r="F438" s="36" t="s">
        <v>2442</v>
      </c>
      <c r="G438" s="3" t="s">
        <v>1379</v>
      </c>
      <c r="H438" s="3" t="s">
        <v>2443</v>
      </c>
      <c r="I438" s="60" t="s">
        <v>1380</v>
      </c>
      <c r="J438" s="41">
        <v>1863</v>
      </c>
      <c r="K438" s="20"/>
      <c r="L438" s="19"/>
      <c r="M438" s="20">
        <v>1963</v>
      </c>
      <c r="N438" s="19"/>
      <c r="O438" s="36"/>
      <c r="P438" s="19"/>
      <c r="Q438" s="41" t="s">
        <v>2444</v>
      </c>
      <c r="R438" s="19"/>
      <c r="S438" s="36"/>
      <c r="T438" s="19"/>
      <c r="U438" s="19"/>
      <c r="V438" s="52" t="s">
        <v>2447</v>
      </c>
      <c r="W438" s="36" t="s">
        <v>2475</v>
      </c>
      <c r="X438" s="19"/>
      <c r="Y438" s="19"/>
      <c r="Z438" s="25"/>
      <c r="AA438" s="14"/>
      <c r="AB438" s="19"/>
    </row>
    <row r="439" spans="1:28" s="7" customFormat="1" ht="15" customHeight="1">
      <c r="A439" s="19">
        <v>384</v>
      </c>
      <c r="B439" s="36" t="s">
        <v>2146</v>
      </c>
      <c r="C439" s="19"/>
      <c r="D439" s="36" t="s">
        <v>2923</v>
      </c>
      <c r="E439" s="36" t="s">
        <v>2557</v>
      </c>
      <c r="F439" s="36" t="s">
        <v>3155</v>
      </c>
      <c r="G439" s="3" t="s">
        <v>3156</v>
      </c>
      <c r="H439" s="3" t="s">
        <v>998</v>
      </c>
      <c r="I439" s="60" t="s">
        <v>1381</v>
      </c>
      <c r="J439" s="41">
        <v>1780</v>
      </c>
      <c r="K439" s="20">
        <v>2006</v>
      </c>
      <c r="L439" s="19" t="s">
        <v>3428</v>
      </c>
      <c r="M439" s="20">
        <v>1979</v>
      </c>
      <c r="N439" s="19"/>
      <c r="O439" s="36" t="s">
        <v>288</v>
      </c>
      <c r="P439" s="19"/>
      <c r="Q439" s="41" t="s">
        <v>3119</v>
      </c>
      <c r="R439" s="19"/>
      <c r="S439" s="36"/>
      <c r="T439" s="19"/>
      <c r="U439" s="19"/>
      <c r="V439" s="52" t="s">
        <v>3231</v>
      </c>
      <c r="W439" s="36" t="s">
        <v>2288</v>
      </c>
      <c r="X439" s="19" t="s">
        <v>1803</v>
      </c>
      <c r="Y439" s="19"/>
      <c r="Z439" s="25"/>
      <c r="AA439" s="25"/>
      <c r="AB439" s="19"/>
    </row>
    <row r="440" spans="1:28" s="7" customFormat="1" ht="15" customHeight="1">
      <c r="A440" s="19">
        <v>384.1</v>
      </c>
      <c r="B440" s="36" t="s">
        <v>2146</v>
      </c>
      <c r="C440" s="19"/>
      <c r="D440" s="36" t="s">
        <v>2923</v>
      </c>
      <c r="E440" s="36" t="s">
        <v>2557</v>
      </c>
      <c r="F440" s="36" t="s">
        <v>2806</v>
      </c>
      <c r="G440" s="3" t="s">
        <v>3060</v>
      </c>
      <c r="H440" s="3" t="s">
        <v>3154</v>
      </c>
      <c r="I440" s="60" t="s">
        <v>1519</v>
      </c>
      <c r="J440" s="41">
        <v>1774</v>
      </c>
      <c r="K440" s="20"/>
      <c r="L440" s="19"/>
      <c r="M440" s="20">
        <v>2000</v>
      </c>
      <c r="N440" s="19"/>
      <c r="O440" s="36"/>
      <c r="P440" s="19"/>
      <c r="Q440" s="41" t="s">
        <v>2924</v>
      </c>
      <c r="R440" s="19"/>
      <c r="S440" s="36"/>
      <c r="T440" s="19"/>
      <c r="U440" s="19"/>
      <c r="V440" s="52"/>
      <c r="W440" s="36" t="s">
        <v>1682</v>
      </c>
      <c r="X440" s="19"/>
      <c r="Y440" s="19"/>
      <c r="Z440" s="25"/>
      <c r="AA440" s="25"/>
      <c r="AB440" s="19"/>
    </row>
    <row r="441" spans="1:28" s="7" customFormat="1" ht="15" customHeight="1">
      <c r="A441" s="19">
        <v>385</v>
      </c>
      <c r="B441" s="36" t="s">
        <v>2146</v>
      </c>
      <c r="C441" s="19"/>
      <c r="D441" s="36" t="s">
        <v>2923</v>
      </c>
      <c r="E441" s="36" t="s">
        <v>2557</v>
      </c>
      <c r="F441" s="36" t="s">
        <v>2657</v>
      </c>
      <c r="G441" s="3" t="s">
        <v>418</v>
      </c>
      <c r="H441" s="3" t="s">
        <v>419</v>
      </c>
      <c r="I441" s="59" t="s">
        <v>2406</v>
      </c>
      <c r="J441" s="41">
        <v>1791</v>
      </c>
      <c r="K441" s="20">
        <v>2010</v>
      </c>
      <c r="L441" s="19" t="s">
        <v>2746</v>
      </c>
      <c r="M441" s="20"/>
      <c r="N441" s="19"/>
      <c r="O441" s="36"/>
      <c r="P441" s="19"/>
      <c r="Q441" s="41" t="s">
        <v>3119</v>
      </c>
      <c r="R441" s="19"/>
      <c r="S441" s="36"/>
      <c r="T441" s="19"/>
      <c r="U441" s="19"/>
      <c r="V441" s="52" t="s">
        <v>420</v>
      </c>
      <c r="W441" s="36" t="s">
        <v>1135</v>
      </c>
      <c r="X441" s="19" t="s">
        <v>1803</v>
      </c>
      <c r="Y441" s="19" t="s">
        <v>1803</v>
      </c>
      <c r="Z441" s="19"/>
      <c r="AA441" s="19"/>
      <c r="AB441" s="19"/>
    </row>
    <row r="442" spans="1:28" s="7" customFormat="1" ht="15" customHeight="1">
      <c r="A442" s="25">
        <v>372</v>
      </c>
      <c r="B442" s="35" t="s">
        <v>2146</v>
      </c>
      <c r="C442" s="25"/>
      <c r="D442" s="35" t="s">
        <v>2923</v>
      </c>
      <c r="E442" s="35" t="s">
        <v>2557</v>
      </c>
      <c r="F442" s="35" t="s">
        <v>2657</v>
      </c>
      <c r="G442" s="4" t="s">
        <v>513</v>
      </c>
      <c r="H442" s="4" t="s">
        <v>325</v>
      </c>
      <c r="I442" s="50" t="s">
        <v>2</v>
      </c>
      <c r="J442" s="42">
        <v>1864</v>
      </c>
      <c r="K442" s="29">
        <v>2010</v>
      </c>
      <c r="L442" s="25"/>
      <c r="M442" s="29">
        <v>2010</v>
      </c>
      <c r="N442" s="25"/>
      <c r="O442" s="35" t="s">
        <v>2372</v>
      </c>
      <c r="P442" s="25" t="s">
        <v>1130</v>
      </c>
      <c r="Q442" s="42" t="s">
        <v>3119</v>
      </c>
      <c r="R442" s="25"/>
      <c r="S442" s="35"/>
      <c r="T442" s="25"/>
      <c r="U442" s="25"/>
      <c r="V442" s="54" t="s">
        <v>2749</v>
      </c>
      <c r="W442" s="35" t="s">
        <v>2041</v>
      </c>
      <c r="X442" s="25" t="s">
        <v>1803</v>
      </c>
      <c r="Y442" s="25" t="s">
        <v>2409</v>
      </c>
      <c r="Z442" s="25"/>
      <c r="AA442" s="25"/>
      <c r="AB442" s="19"/>
    </row>
    <row r="443" spans="1:28" s="7" customFormat="1" ht="15" customHeight="1">
      <c r="A443" s="19">
        <v>386</v>
      </c>
      <c r="B443" s="36" t="s">
        <v>2146</v>
      </c>
      <c r="C443" s="19"/>
      <c r="D443" s="36" t="s">
        <v>2923</v>
      </c>
      <c r="E443" s="36" t="s">
        <v>2557</v>
      </c>
      <c r="F443" s="36" t="s">
        <v>2657</v>
      </c>
      <c r="G443" s="3" t="s">
        <v>1520</v>
      </c>
      <c r="H443" s="3" t="s">
        <v>1154</v>
      </c>
      <c r="I443" s="60" t="s">
        <v>1521</v>
      </c>
      <c r="J443" s="41">
        <v>1864</v>
      </c>
      <c r="K443" s="20">
        <v>2006</v>
      </c>
      <c r="L443" s="19"/>
      <c r="M443" s="20"/>
      <c r="N443" s="19"/>
      <c r="O443" s="36"/>
      <c r="P443" s="19"/>
      <c r="Q443" s="41" t="s">
        <v>3119</v>
      </c>
      <c r="R443" s="19"/>
      <c r="S443" s="36"/>
      <c r="T443" s="19"/>
      <c r="U443" s="19"/>
      <c r="V443" s="52" t="s">
        <v>2783</v>
      </c>
      <c r="W443" s="36" t="s">
        <v>2144</v>
      </c>
      <c r="X443" s="19"/>
      <c r="Y443" s="19"/>
      <c r="Z443" s="19"/>
      <c r="AA443" s="19"/>
      <c r="AB443" s="19"/>
    </row>
    <row r="444" spans="1:28" s="7" customFormat="1" ht="15" customHeight="1">
      <c r="A444" s="19">
        <v>387</v>
      </c>
      <c r="B444" s="36" t="s">
        <v>2146</v>
      </c>
      <c r="C444" s="19"/>
      <c r="D444" s="36" t="s">
        <v>2923</v>
      </c>
      <c r="E444" s="36" t="s">
        <v>2557</v>
      </c>
      <c r="F444" s="36" t="s">
        <v>3264</v>
      </c>
      <c r="G444" s="3" t="s">
        <v>2900</v>
      </c>
      <c r="H444" s="3" t="s">
        <v>2901</v>
      </c>
      <c r="I444" s="60" t="s">
        <v>1523</v>
      </c>
      <c r="J444" s="41">
        <v>1850</v>
      </c>
      <c r="K444" s="20">
        <v>2006</v>
      </c>
      <c r="L444" s="19"/>
      <c r="M444" s="20">
        <v>1979</v>
      </c>
      <c r="N444" s="19"/>
      <c r="O444" s="36" t="s">
        <v>288</v>
      </c>
      <c r="P444" s="19"/>
      <c r="Q444" s="41" t="s">
        <v>3119</v>
      </c>
      <c r="R444" s="19"/>
      <c r="S444" s="36"/>
      <c r="T444" s="19"/>
      <c r="U444" s="19"/>
      <c r="V444" s="52" t="s">
        <v>2902</v>
      </c>
      <c r="W444" s="36" t="s">
        <v>2744</v>
      </c>
      <c r="X444" s="19"/>
      <c r="Y444" s="19"/>
      <c r="Z444" s="25"/>
      <c r="AA444" s="25"/>
      <c r="AB444" s="19"/>
    </row>
    <row r="445" spans="1:28" s="7" customFormat="1" ht="15" customHeight="1">
      <c r="A445" s="19">
        <v>388</v>
      </c>
      <c r="B445" s="36" t="s">
        <v>2146</v>
      </c>
      <c r="C445" s="19"/>
      <c r="D445" s="36" t="s">
        <v>2923</v>
      </c>
      <c r="E445" s="36" t="s">
        <v>2557</v>
      </c>
      <c r="F445" s="36" t="s">
        <v>3264</v>
      </c>
      <c r="G445" s="3" t="s">
        <v>2900</v>
      </c>
      <c r="H445" s="3" t="s">
        <v>998</v>
      </c>
      <c r="I445" s="60" t="s">
        <v>1522</v>
      </c>
      <c r="J445" s="41">
        <v>1837</v>
      </c>
      <c r="K445" s="20">
        <v>2009</v>
      </c>
      <c r="L445" s="19" t="s">
        <v>3428</v>
      </c>
      <c r="M445" s="20"/>
      <c r="N445" s="19"/>
      <c r="O445" s="36"/>
      <c r="P445" s="19"/>
      <c r="Q445" s="41" t="s">
        <v>3119</v>
      </c>
      <c r="R445" s="19"/>
      <c r="S445" s="36"/>
      <c r="T445" s="19"/>
      <c r="U445" s="19"/>
      <c r="V445" s="52" t="s">
        <v>3142</v>
      </c>
      <c r="W445" s="36" t="s">
        <v>1055</v>
      </c>
      <c r="X445" s="19"/>
      <c r="Y445" s="19"/>
      <c r="Z445" s="19"/>
      <c r="AA445" s="19"/>
      <c r="AB445" s="19"/>
    </row>
    <row r="446" spans="1:28" s="7" customFormat="1" ht="15" customHeight="1">
      <c r="A446" s="19">
        <v>389</v>
      </c>
      <c r="B446" s="36" t="s">
        <v>2146</v>
      </c>
      <c r="C446" s="19"/>
      <c r="D446" s="36" t="s">
        <v>2923</v>
      </c>
      <c r="E446" s="36" t="s">
        <v>2557</v>
      </c>
      <c r="F446" s="36" t="s">
        <v>2852</v>
      </c>
      <c r="G446" s="3" t="s">
        <v>2853</v>
      </c>
      <c r="H446" s="3" t="s">
        <v>2854</v>
      </c>
      <c r="I446" s="60" t="s">
        <v>1524</v>
      </c>
      <c r="J446" s="41">
        <v>1789</v>
      </c>
      <c r="K446" s="20">
        <v>2006</v>
      </c>
      <c r="L446" s="19" t="s">
        <v>3197</v>
      </c>
      <c r="M446" s="20">
        <v>1979</v>
      </c>
      <c r="N446" s="19"/>
      <c r="O446" s="36" t="s">
        <v>955</v>
      </c>
      <c r="P446" s="19"/>
      <c r="Q446" s="41" t="s">
        <v>3119</v>
      </c>
      <c r="R446" s="19"/>
      <c r="S446" s="36"/>
      <c r="T446" s="19"/>
      <c r="U446" s="19"/>
      <c r="V446" s="52" t="s">
        <v>3000</v>
      </c>
      <c r="W446" s="36" t="s">
        <v>2289</v>
      </c>
      <c r="X446" s="19"/>
      <c r="Y446" s="19"/>
      <c r="Z446" s="25"/>
      <c r="AA446" s="25"/>
      <c r="AB446" s="19"/>
    </row>
    <row r="447" spans="1:28" s="7" customFormat="1" ht="15" customHeight="1">
      <c r="A447" s="19">
        <v>391</v>
      </c>
      <c r="B447" s="36" t="s">
        <v>2146</v>
      </c>
      <c r="C447" s="19"/>
      <c r="D447" s="36" t="s">
        <v>2923</v>
      </c>
      <c r="E447" s="36" t="s">
        <v>2557</v>
      </c>
      <c r="F447" s="36" t="s">
        <v>3022</v>
      </c>
      <c r="G447" s="3" t="s">
        <v>2991</v>
      </c>
      <c r="H447" s="3" t="s">
        <v>998</v>
      </c>
      <c r="I447" s="60" t="s">
        <v>1512</v>
      </c>
      <c r="J447" s="41">
        <v>1837</v>
      </c>
      <c r="K447" s="20"/>
      <c r="L447" s="19"/>
      <c r="M447" s="20">
        <v>2003</v>
      </c>
      <c r="N447" s="19"/>
      <c r="O447" s="36"/>
      <c r="P447" s="19"/>
      <c r="Q447" s="41" t="s">
        <v>3119</v>
      </c>
      <c r="R447" s="19"/>
      <c r="S447" s="36"/>
      <c r="T447" s="19"/>
      <c r="U447" s="19"/>
      <c r="V447" s="52" t="s">
        <v>2704</v>
      </c>
      <c r="W447" s="36" t="s">
        <v>1036</v>
      </c>
      <c r="X447" s="19"/>
      <c r="Y447" s="19"/>
      <c r="Z447" s="25"/>
      <c r="AA447" s="25"/>
      <c r="AB447" s="19"/>
    </row>
    <row r="448" spans="1:28" s="7" customFormat="1" ht="15" customHeight="1">
      <c r="A448" s="19">
        <v>390</v>
      </c>
      <c r="B448" s="36" t="s">
        <v>2146</v>
      </c>
      <c r="C448" s="19"/>
      <c r="D448" s="36" t="s">
        <v>2923</v>
      </c>
      <c r="E448" s="36" t="s">
        <v>2557</v>
      </c>
      <c r="F448" s="36" t="s">
        <v>3022</v>
      </c>
      <c r="G448" s="3" t="s">
        <v>2991</v>
      </c>
      <c r="H448" s="3" t="s">
        <v>2994</v>
      </c>
      <c r="I448" s="60" t="s">
        <v>1525</v>
      </c>
      <c r="J448" s="41">
        <v>1857</v>
      </c>
      <c r="K448" s="20">
        <v>2006</v>
      </c>
      <c r="L448" s="19"/>
      <c r="M448" s="20">
        <v>2000</v>
      </c>
      <c r="N448" s="19"/>
      <c r="O448" s="36"/>
      <c r="P448" s="19"/>
      <c r="Q448" s="41" t="s">
        <v>2924</v>
      </c>
      <c r="R448" s="19"/>
      <c r="S448" s="36" t="s">
        <v>3213</v>
      </c>
      <c r="T448" s="19"/>
      <c r="U448" s="19"/>
      <c r="V448" s="52" t="s">
        <v>2290</v>
      </c>
      <c r="W448" s="36" t="s">
        <v>1680</v>
      </c>
      <c r="X448" s="19"/>
      <c r="Y448" s="19"/>
      <c r="Z448" s="25"/>
      <c r="AA448" s="25"/>
      <c r="AB448" s="19"/>
    </row>
    <row r="449" spans="1:28" s="7" customFormat="1" ht="15" customHeight="1">
      <c r="A449" s="19">
        <v>392</v>
      </c>
      <c r="B449" s="36" t="s">
        <v>2146</v>
      </c>
      <c r="C449" s="19"/>
      <c r="D449" s="36" t="s">
        <v>2923</v>
      </c>
      <c r="E449" s="36" t="s">
        <v>2557</v>
      </c>
      <c r="F449" s="36" t="s">
        <v>2885</v>
      </c>
      <c r="G449" s="3" t="s">
        <v>2457</v>
      </c>
      <c r="H449" s="3" t="s">
        <v>153</v>
      </c>
      <c r="I449" s="59" t="s">
        <v>2403</v>
      </c>
      <c r="J449" s="41">
        <v>1850</v>
      </c>
      <c r="K449" s="20">
        <v>2006</v>
      </c>
      <c r="L449" s="19"/>
      <c r="M449" s="20">
        <v>1985</v>
      </c>
      <c r="N449" s="19"/>
      <c r="O449" s="36" t="s">
        <v>288</v>
      </c>
      <c r="P449" s="19"/>
      <c r="Q449" s="41" t="s">
        <v>3119</v>
      </c>
      <c r="R449" s="19"/>
      <c r="S449" s="36"/>
      <c r="T449" s="19"/>
      <c r="U449" s="19"/>
      <c r="V449" s="52" t="s">
        <v>3149</v>
      </c>
      <c r="W449" s="36" t="s">
        <v>3128</v>
      </c>
      <c r="X449" s="19"/>
      <c r="Y449" s="19"/>
      <c r="Z449" s="25"/>
      <c r="AA449" s="25"/>
      <c r="AB449" s="19"/>
    </row>
    <row r="450" spans="1:28" s="7" customFormat="1" ht="15" customHeight="1">
      <c r="A450" s="19">
        <v>392.1</v>
      </c>
      <c r="B450" s="36" t="s">
        <v>2705</v>
      </c>
      <c r="C450" s="19"/>
      <c r="D450" s="36" t="s">
        <v>2521</v>
      </c>
      <c r="E450" s="36" t="s">
        <v>2152</v>
      </c>
      <c r="F450" s="36" t="s">
        <v>3007</v>
      </c>
      <c r="G450" s="3" t="s">
        <v>3008</v>
      </c>
      <c r="H450" s="3" t="s">
        <v>3009</v>
      </c>
      <c r="I450" s="60" t="s">
        <v>1368</v>
      </c>
      <c r="J450" s="41">
        <v>1758</v>
      </c>
      <c r="K450" s="20"/>
      <c r="L450" s="19"/>
      <c r="M450" s="20">
        <v>1979</v>
      </c>
      <c r="N450" s="19"/>
      <c r="O450" s="36" t="s">
        <v>2762</v>
      </c>
      <c r="P450" s="19"/>
      <c r="Q450" s="41" t="s">
        <v>3119</v>
      </c>
      <c r="R450" s="19"/>
      <c r="S450" s="36" t="s">
        <v>2497</v>
      </c>
      <c r="T450" s="19"/>
      <c r="U450" s="19"/>
      <c r="V450" s="52" t="s">
        <v>2281</v>
      </c>
      <c r="W450" s="36" t="s">
        <v>2823</v>
      </c>
      <c r="X450" s="19"/>
      <c r="Y450" s="19"/>
      <c r="Z450" s="25"/>
      <c r="AA450" s="25"/>
      <c r="AB450" s="19"/>
    </row>
    <row r="451" spans="1:28" s="7" customFormat="1" ht="15" customHeight="1">
      <c r="A451" s="19">
        <v>394</v>
      </c>
      <c r="B451" s="36" t="s">
        <v>2146</v>
      </c>
      <c r="C451" s="19"/>
      <c r="D451" s="36" t="s">
        <v>2923</v>
      </c>
      <c r="E451" s="36" t="s">
        <v>2557</v>
      </c>
      <c r="F451" s="36" t="s">
        <v>421</v>
      </c>
      <c r="G451" s="3" t="s">
        <v>2809</v>
      </c>
      <c r="H451" s="3" t="s">
        <v>3255</v>
      </c>
      <c r="I451" s="59" t="s">
        <v>2256</v>
      </c>
      <c r="J451" s="41">
        <v>1880</v>
      </c>
      <c r="K451" s="20">
        <v>2006</v>
      </c>
      <c r="L451" s="19"/>
      <c r="M451" s="20"/>
      <c r="N451" s="19"/>
      <c r="O451" s="36" t="s">
        <v>288</v>
      </c>
      <c r="P451" s="19"/>
      <c r="Q451" s="41" t="s">
        <v>3119</v>
      </c>
      <c r="R451" s="19"/>
      <c r="S451" s="36"/>
      <c r="T451" s="19"/>
      <c r="U451" s="19"/>
      <c r="V451" s="52" t="s">
        <v>27</v>
      </c>
      <c r="W451" s="36" t="s">
        <v>2144</v>
      </c>
      <c r="X451" s="19"/>
      <c r="Y451" s="19"/>
      <c r="Z451" s="19"/>
      <c r="AA451" s="19"/>
      <c r="AB451" s="19"/>
    </row>
    <row r="452" spans="1:28" s="7" customFormat="1" ht="15" customHeight="1">
      <c r="A452" s="19">
        <v>395</v>
      </c>
      <c r="B452" s="36" t="s">
        <v>2146</v>
      </c>
      <c r="C452" s="19"/>
      <c r="D452" s="36" t="s">
        <v>2923</v>
      </c>
      <c r="E452" s="36" t="s">
        <v>2557</v>
      </c>
      <c r="F452" s="36" t="s">
        <v>421</v>
      </c>
      <c r="G452" s="3" t="s">
        <v>2809</v>
      </c>
      <c r="H452" s="3" t="s">
        <v>452</v>
      </c>
      <c r="I452" s="60" t="s">
        <v>1526</v>
      </c>
      <c r="J452" s="41">
        <v>1855</v>
      </c>
      <c r="K452" s="20">
        <v>2006</v>
      </c>
      <c r="L452" s="19"/>
      <c r="M452" s="20">
        <v>1979</v>
      </c>
      <c r="N452" s="19"/>
      <c r="O452" s="36" t="s">
        <v>288</v>
      </c>
      <c r="P452" s="19"/>
      <c r="Q452" s="41" t="s">
        <v>3119</v>
      </c>
      <c r="R452" s="19"/>
      <c r="S452" s="36" t="s">
        <v>3210</v>
      </c>
      <c r="T452" s="19"/>
      <c r="U452" s="19"/>
      <c r="V452" s="52" t="s">
        <v>23</v>
      </c>
      <c r="W452" s="36" t="s">
        <v>2744</v>
      </c>
      <c r="X452" s="19"/>
      <c r="Y452" s="19"/>
      <c r="Z452" s="25"/>
      <c r="AA452" s="25"/>
      <c r="AB452" s="19"/>
    </row>
    <row r="453" spans="1:28" s="7" customFormat="1" ht="15" customHeight="1">
      <c r="A453" s="19">
        <v>396</v>
      </c>
      <c r="B453" s="36" t="s">
        <v>2146</v>
      </c>
      <c r="C453" s="19"/>
      <c r="D453" s="36" t="s">
        <v>2923</v>
      </c>
      <c r="E453" s="36" t="s">
        <v>2557</v>
      </c>
      <c r="F453" s="36" t="s">
        <v>421</v>
      </c>
      <c r="G453" s="3" t="s">
        <v>2809</v>
      </c>
      <c r="H453" s="3" t="s">
        <v>2810</v>
      </c>
      <c r="I453" s="60" t="s">
        <v>1512</v>
      </c>
      <c r="J453" s="41">
        <v>1837</v>
      </c>
      <c r="K453" s="20">
        <v>2006</v>
      </c>
      <c r="L453" s="19" t="s">
        <v>2694</v>
      </c>
      <c r="M453" s="20">
        <v>1979</v>
      </c>
      <c r="N453" s="19"/>
      <c r="O453" s="36" t="s">
        <v>288</v>
      </c>
      <c r="P453" s="19"/>
      <c r="Q453" s="41" t="s">
        <v>3119</v>
      </c>
      <c r="R453" s="19"/>
      <c r="S453" s="36"/>
      <c r="T453" s="19"/>
      <c r="U453" s="19"/>
      <c r="V453" s="52" t="s">
        <v>2645</v>
      </c>
      <c r="W453" s="36" t="s">
        <v>2564</v>
      </c>
      <c r="X453" s="19" t="s">
        <v>1803</v>
      </c>
      <c r="Y453" s="19"/>
      <c r="Z453" s="25"/>
      <c r="AA453" s="25"/>
      <c r="AB453" s="19"/>
    </row>
    <row r="454" spans="1:28" s="7" customFormat="1" ht="15" customHeight="1">
      <c r="A454" s="19">
        <v>393</v>
      </c>
      <c r="B454" s="36" t="s">
        <v>2146</v>
      </c>
      <c r="C454" s="19"/>
      <c r="D454" s="36" t="s">
        <v>2923</v>
      </c>
      <c r="E454" s="36" t="s">
        <v>2557</v>
      </c>
      <c r="F454" s="36" t="s">
        <v>421</v>
      </c>
      <c r="G454" s="3" t="s">
        <v>2809</v>
      </c>
      <c r="H454" s="3" t="s">
        <v>3114</v>
      </c>
      <c r="I454" s="59" t="s">
        <v>2280</v>
      </c>
      <c r="J454" s="41">
        <v>1821</v>
      </c>
      <c r="K454" s="20">
        <v>2006</v>
      </c>
      <c r="L454" s="19" t="s">
        <v>1118</v>
      </c>
      <c r="M454" s="20">
        <v>1979</v>
      </c>
      <c r="N454" s="19"/>
      <c r="O454" s="36" t="s">
        <v>288</v>
      </c>
      <c r="P454" s="19"/>
      <c r="Q454" s="41" t="s">
        <v>2924</v>
      </c>
      <c r="R454" s="19"/>
      <c r="S454" s="36"/>
      <c r="T454" s="19"/>
      <c r="U454" s="19"/>
      <c r="V454" s="52" t="s">
        <v>1275</v>
      </c>
      <c r="W454" s="36" t="s">
        <v>1119</v>
      </c>
      <c r="X454" s="19" t="s">
        <v>1803</v>
      </c>
      <c r="Y454" s="19"/>
      <c r="Z454" s="25"/>
      <c r="AA454" s="25"/>
      <c r="AB454" s="19"/>
    </row>
    <row r="455" spans="1:28" s="7" customFormat="1" ht="15" customHeight="1">
      <c r="A455" s="19">
        <v>397</v>
      </c>
      <c r="B455" s="36" t="s">
        <v>2146</v>
      </c>
      <c r="C455" s="19"/>
      <c r="D455" s="36" t="s">
        <v>2923</v>
      </c>
      <c r="E455" s="36" t="s">
        <v>2557</v>
      </c>
      <c r="F455" s="36" t="s">
        <v>421</v>
      </c>
      <c r="G455" s="3" t="s">
        <v>2809</v>
      </c>
      <c r="H455" s="3" t="s">
        <v>3265</v>
      </c>
      <c r="I455" s="60" t="s">
        <v>1512</v>
      </c>
      <c r="J455" s="41">
        <v>1837</v>
      </c>
      <c r="K455" s="20">
        <v>2006</v>
      </c>
      <c r="L455" s="19" t="s">
        <v>3428</v>
      </c>
      <c r="M455" s="20">
        <v>1977</v>
      </c>
      <c r="N455" s="19"/>
      <c r="O455" s="36" t="s">
        <v>288</v>
      </c>
      <c r="P455" s="19"/>
      <c r="Q455" s="41" t="s">
        <v>3119</v>
      </c>
      <c r="R455" s="19"/>
      <c r="S455" s="36"/>
      <c r="T455" s="19"/>
      <c r="U455" s="19"/>
      <c r="V455" s="52" t="s">
        <v>3014</v>
      </c>
      <c r="W455" s="36" t="s">
        <v>2565</v>
      </c>
      <c r="X455" s="19"/>
      <c r="Y455" s="19"/>
      <c r="Z455" s="25"/>
      <c r="AA455" s="25"/>
      <c r="AB455" s="19"/>
    </row>
    <row r="456" spans="1:28" s="7" customFormat="1" ht="15" customHeight="1">
      <c r="A456" s="19">
        <v>398</v>
      </c>
      <c r="B456" s="36" t="s">
        <v>2146</v>
      </c>
      <c r="C456" s="19"/>
      <c r="D456" s="36" t="s">
        <v>2923</v>
      </c>
      <c r="E456" s="36" t="s">
        <v>2557</v>
      </c>
      <c r="F456" s="36" t="s">
        <v>421</v>
      </c>
      <c r="G456" s="3" t="s">
        <v>1527</v>
      </c>
      <c r="H456" s="3" t="s">
        <v>2748</v>
      </c>
      <c r="I456" s="59" t="s">
        <v>2257</v>
      </c>
      <c r="J456" s="41">
        <v>1900</v>
      </c>
      <c r="K456" s="20">
        <v>2006</v>
      </c>
      <c r="L456" s="19"/>
      <c r="M456" s="20"/>
      <c r="N456" s="19"/>
      <c r="O456" s="36" t="s">
        <v>288</v>
      </c>
      <c r="P456" s="19"/>
      <c r="Q456" s="41" t="s">
        <v>3119</v>
      </c>
      <c r="R456" s="19"/>
      <c r="S456" s="36"/>
      <c r="T456" s="19"/>
      <c r="U456" s="19"/>
      <c r="V456" s="52" t="s">
        <v>2973</v>
      </c>
      <c r="W456" s="36" t="s">
        <v>2144</v>
      </c>
      <c r="X456" s="19"/>
      <c r="Y456" s="19"/>
      <c r="Z456" s="19"/>
      <c r="AA456" s="19"/>
      <c r="AB456" s="19"/>
    </row>
    <row r="457" spans="1:28" s="7" customFormat="1" ht="15" customHeight="1">
      <c r="A457" s="19">
        <v>399</v>
      </c>
      <c r="B457" s="36" t="s">
        <v>2146</v>
      </c>
      <c r="C457" s="19"/>
      <c r="D457" s="36" t="s">
        <v>2923</v>
      </c>
      <c r="E457" s="36" t="s">
        <v>2557</v>
      </c>
      <c r="F457" s="36" t="s">
        <v>421</v>
      </c>
      <c r="G457" s="3" t="s">
        <v>2747</v>
      </c>
      <c r="H457" s="3" t="s">
        <v>2559</v>
      </c>
      <c r="I457" s="60" t="s">
        <v>1521</v>
      </c>
      <c r="J457" s="41">
        <v>1864</v>
      </c>
      <c r="K457" s="20">
        <v>2006</v>
      </c>
      <c r="L457" s="19"/>
      <c r="M457" s="20"/>
      <c r="N457" s="19"/>
      <c r="O457" s="36" t="s">
        <v>288</v>
      </c>
      <c r="P457" s="19"/>
      <c r="Q457" s="41" t="s">
        <v>3119</v>
      </c>
      <c r="R457" s="19"/>
      <c r="S457" s="36"/>
      <c r="T457" s="19"/>
      <c r="U457" s="19"/>
      <c r="V457" s="52" t="s">
        <v>2560</v>
      </c>
      <c r="W457" s="36" t="s">
        <v>2144</v>
      </c>
      <c r="X457" s="19"/>
      <c r="Y457" s="19"/>
      <c r="Z457" s="19"/>
      <c r="AA457" s="19"/>
      <c r="AB457" s="19"/>
    </row>
    <row r="458" spans="1:28" s="7" customFormat="1" ht="15" customHeight="1">
      <c r="A458" s="19">
        <v>400</v>
      </c>
      <c r="B458" s="36" t="s">
        <v>2146</v>
      </c>
      <c r="C458" s="19"/>
      <c r="D458" s="36" t="s">
        <v>2923</v>
      </c>
      <c r="E458" s="36" t="s">
        <v>2557</v>
      </c>
      <c r="F458" s="36" t="s">
        <v>2539</v>
      </c>
      <c r="G458" s="3" t="s">
        <v>1528</v>
      </c>
      <c r="H458" s="3" t="s">
        <v>375</v>
      </c>
      <c r="I458" s="60" t="s">
        <v>1521</v>
      </c>
      <c r="J458" s="41">
        <v>1864</v>
      </c>
      <c r="K458" s="20">
        <v>2006</v>
      </c>
      <c r="L458" s="19"/>
      <c r="M458" s="20"/>
      <c r="N458" s="19"/>
      <c r="O458" s="36" t="s">
        <v>288</v>
      </c>
      <c r="P458" s="19"/>
      <c r="Q458" s="41" t="s">
        <v>3119</v>
      </c>
      <c r="R458" s="19"/>
      <c r="S458" s="36"/>
      <c r="T458" s="19"/>
      <c r="U458" s="19"/>
      <c r="V458" s="52" t="s">
        <v>2716</v>
      </c>
      <c r="W458" s="36" t="s">
        <v>2144</v>
      </c>
      <c r="X458" s="19"/>
      <c r="Y458" s="19"/>
      <c r="Z458" s="19"/>
      <c r="AA458" s="19"/>
      <c r="AB458" s="19"/>
    </row>
    <row r="459" spans="1:28" s="7" customFormat="1" ht="15" customHeight="1">
      <c r="A459" s="19">
        <v>401</v>
      </c>
      <c r="B459" s="36" t="s">
        <v>2146</v>
      </c>
      <c r="C459" s="19"/>
      <c r="D459" s="36" t="s">
        <v>2923</v>
      </c>
      <c r="E459" s="36" t="s">
        <v>2557</v>
      </c>
      <c r="F459" s="36" t="s">
        <v>2884</v>
      </c>
      <c r="G459" s="3" t="s">
        <v>1185</v>
      </c>
      <c r="H459" s="3" t="s">
        <v>2698</v>
      </c>
      <c r="I459" s="60" t="s">
        <v>1512</v>
      </c>
      <c r="J459" s="41">
        <v>1837</v>
      </c>
      <c r="K459" s="20">
        <v>2006</v>
      </c>
      <c r="L459" s="19"/>
      <c r="M459" s="20">
        <v>1979</v>
      </c>
      <c r="N459" s="19"/>
      <c r="O459" s="36" t="s">
        <v>288</v>
      </c>
      <c r="P459" s="19"/>
      <c r="Q459" s="41" t="s">
        <v>3119</v>
      </c>
      <c r="R459" s="19"/>
      <c r="S459" s="36"/>
      <c r="T459" s="19"/>
      <c r="U459" s="19"/>
      <c r="V459" s="52" t="s">
        <v>1184</v>
      </c>
      <c r="W459" s="36" t="s">
        <v>2567</v>
      </c>
      <c r="X459" s="19" t="s">
        <v>1803</v>
      </c>
      <c r="Y459" s="19"/>
      <c r="Z459" s="25"/>
      <c r="AA459" s="25"/>
      <c r="AB459" s="19"/>
    </row>
    <row r="460" spans="1:28" s="7" customFormat="1" ht="15" customHeight="1">
      <c r="A460" s="19">
        <v>402</v>
      </c>
      <c r="B460" s="36" t="s">
        <v>2146</v>
      </c>
      <c r="C460" s="19"/>
      <c r="D460" s="36" t="s">
        <v>2923</v>
      </c>
      <c r="E460" s="36" t="s">
        <v>2557</v>
      </c>
      <c r="F460" s="36" t="s">
        <v>2884</v>
      </c>
      <c r="G460" s="3" t="s">
        <v>2319</v>
      </c>
      <c r="H460" s="3" t="s">
        <v>969</v>
      </c>
      <c r="I460" s="60" t="s">
        <v>1529</v>
      </c>
      <c r="J460" s="41">
        <v>1839</v>
      </c>
      <c r="K460" s="20">
        <v>2006</v>
      </c>
      <c r="L460" s="19"/>
      <c r="M460" s="20">
        <v>1979</v>
      </c>
      <c r="N460" s="19"/>
      <c r="O460" s="36" t="s">
        <v>288</v>
      </c>
      <c r="P460" s="19"/>
      <c r="Q460" s="41" t="s">
        <v>3119</v>
      </c>
      <c r="R460" s="19"/>
      <c r="S460" s="36"/>
      <c r="T460" s="19"/>
      <c r="U460" s="19"/>
      <c r="V460" s="52" t="s">
        <v>76</v>
      </c>
      <c r="W460" s="36" t="s">
        <v>2744</v>
      </c>
      <c r="X460" s="19"/>
      <c r="Y460" s="19"/>
      <c r="Z460" s="25"/>
      <c r="AA460" s="25"/>
      <c r="AB460" s="19"/>
    </row>
    <row r="461" spans="1:28" s="7" customFormat="1" ht="15" customHeight="1">
      <c r="A461" s="19">
        <v>403</v>
      </c>
      <c r="B461" s="36" t="s">
        <v>2146</v>
      </c>
      <c r="C461" s="19"/>
      <c r="D461" s="36" t="s">
        <v>2923</v>
      </c>
      <c r="E461" s="36" t="s">
        <v>2557</v>
      </c>
      <c r="F461" t="s">
        <v>1440</v>
      </c>
      <c r="G461" s="3" t="s">
        <v>2661</v>
      </c>
      <c r="H461" s="3" t="s">
        <v>2205</v>
      </c>
      <c r="I461" s="60" t="s">
        <v>1235</v>
      </c>
      <c r="J461" s="41">
        <v>1853</v>
      </c>
      <c r="K461" s="20">
        <v>2006</v>
      </c>
      <c r="L461" s="19"/>
      <c r="M461" s="20">
        <v>1979</v>
      </c>
      <c r="N461" s="19"/>
      <c r="O461" s="36" t="s">
        <v>288</v>
      </c>
      <c r="P461" s="19"/>
      <c r="Q461" s="41" t="s">
        <v>3119</v>
      </c>
      <c r="R461" s="19"/>
      <c r="S461" s="36"/>
      <c r="T461" s="19"/>
      <c r="U461" s="19"/>
      <c r="V461" s="52" t="s">
        <v>456</v>
      </c>
      <c r="W461" s="36" t="s">
        <v>2568</v>
      </c>
      <c r="X461" s="19"/>
      <c r="Y461" s="19"/>
      <c r="Z461" s="25"/>
      <c r="AA461" s="25"/>
      <c r="AB461" s="19"/>
    </row>
    <row r="462" spans="1:28" s="7" customFormat="1" ht="15" customHeight="1">
      <c r="A462" s="19">
        <v>404</v>
      </c>
      <c r="B462" s="36" t="s">
        <v>2146</v>
      </c>
      <c r="C462" s="19"/>
      <c r="D462" s="36" t="s">
        <v>2923</v>
      </c>
      <c r="E462" s="36" t="s">
        <v>422</v>
      </c>
      <c r="F462" s="36" t="s">
        <v>3315</v>
      </c>
      <c r="G462" s="3" t="s">
        <v>3316</v>
      </c>
      <c r="H462" s="3" t="s">
        <v>2595</v>
      </c>
      <c r="I462" s="60" t="s">
        <v>1382</v>
      </c>
      <c r="J462" s="41">
        <v>1850</v>
      </c>
      <c r="K462" s="20">
        <v>2006</v>
      </c>
      <c r="L462" s="19"/>
      <c r="M462" s="20">
        <v>1999</v>
      </c>
      <c r="N462" s="19"/>
      <c r="O462" s="36" t="s">
        <v>956</v>
      </c>
      <c r="P462" s="19"/>
      <c r="Q462" s="41" t="s">
        <v>2924</v>
      </c>
      <c r="R462" s="19"/>
      <c r="S462" s="36" t="s">
        <v>3213</v>
      </c>
      <c r="T462" s="19"/>
      <c r="U462" s="19"/>
      <c r="V462" s="52" t="s">
        <v>455</v>
      </c>
      <c r="W462" s="36" t="s">
        <v>1681</v>
      </c>
      <c r="X462" s="19"/>
      <c r="Y462" s="19"/>
      <c r="Z462" s="25"/>
      <c r="AA462" s="25"/>
      <c r="AB462" s="19"/>
    </row>
    <row r="463" spans="1:28" s="7" customFormat="1" ht="15" customHeight="1">
      <c r="A463" s="19">
        <v>405</v>
      </c>
      <c r="B463" s="36" t="s">
        <v>2146</v>
      </c>
      <c r="C463" s="19"/>
      <c r="D463" s="36" t="s">
        <v>2960</v>
      </c>
      <c r="E463" s="36" t="s">
        <v>2956</v>
      </c>
      <c r="F463" s="36" t="s">
        <v>2077</v>
      </c>
      <c r="G463" s="3" t="s">
        <v>2078</v>
      </c>
      <c r="H463" s="3" t="s">
        <v>1884</v>
      </c>
      <c r="I463" s="60" t="s">
        <v>1437</v>
      </c>
      <c r="J463" s="41">
        <v>1801</v>
      </c>
      <c r="K463" s="20">
        <v>2006</v>
      </c>
      <c r="L463" s="19" t="s">
        <v>999</v>
      </c>
      <c r="M463" s="20">
        <v>1965</v>
      </c>
      <c r="N463" s="19"/>
      <c r="O463" s="36" t="s">
        <v>1000</v>
      </c>
      <c r="P463" s="19"/>
      <c r="Q463" s="41" t="s">
        <v>2924</v>
      </c>
      <c r="R463" s="19"/>
      <c r="S463" s="36" t="s">
        <v>3211</v>
      </c>
      <c r="T463" s="19"/>
      <c r="U463" s="19"/>
      <c r="V463" s="52" t="s">
        <v>3356</v>
      </c>
      <c r="W463" s="36" t="s">
        <v>1865</v>
      </c>
      <c r="X463" s="19"/>
      <c r="Y463" s="19"/>
      <c r="Z463" s="25"/>
      <c r="AA463" s="25"/>
      <c r="AB463" s="19"/>
    </row>
    <row r="464" spans="1:28" s="7" customFormat="1" ht="15" customHeight="1">
      <c r="A464" s="19">
        <v>406</v>
      </c>
      <c r="B464" s="36" t="s">
        <v>2146</v>
      </c>
      <c r="C464" s="19"/>
      <c r="D464" s="36" t="s">
        <v>2960</v>
      </c>
      <c r="E464" s="36" t="s">
        <v>2851</v>
      </c>
      <c r="F464" s="36" t="s">
        <v>3168</v>
      </c>
      <c r="G464" s="3" t="s">
        <v>2723</v>
      </c>
      <c r="H464" s="3" t="s">
        <v>2756</v>
      </c>
      <c r="I464" s="60" t="s">
        <v>1438</v>
      </c>
      <c r="J464" s="41">
        <v>1855</v>
      </c>
      <c r="K464" s="20"/>
      <c r="L464" s="19"/>
      <c r="M464" s="20">
        <v>1979</v>
      </c>
      <c r="N464" s="19"/>
      <c r="O464" s="36"/>
      <c r="P464" s="19"/>
      <c r="Q464" s="41" t="s">
        <v>3119</v>
      </c>
      <c r="R464" s="19"/>
      <c r="S464" s="36"/>
      <c r="T464" s="19"/>
      <c r="U464" s="19"/>
      <c r="V464" s="52" t="s">
        <v>2710</v>
      </c>
      <c r="W464" s="36" t="s">
        <v>445</v>
      </c>
      <c r="X464" s="19"/>
      <c r="Y464" s="19"/>
      <c r="Z464" s="25"/>
      <c r="AA464" s="25"/>
      <c r="AB464" s="19"/>
    </row>
    <row r="465" spans="1:28" s="7" customFormat="1" ht="15" customHeight="1">
      <c r="A465" s="19">
        <v>406.1</v>
      </c>
      <c r="B465" s="36" t="s">
        <v>2146</v>
      </c>
      <c r="C465" s="19"/>
      <c r="D465" s="36" t="s">
        <v>2960</v>
      </c>
      <c r="E465" s="36" t="s">
        <v>2299</v>
      </c>
      <c r="F465" s="36" t="s">
        <v>2466</v>
      </c>
      <c r="G465" s="3" t="s">
        <v>2467</v>
      </c>
      <c r="H465" s="3" t="s">
        <v>2468</v>
      </c>
      <c r="I465" s="60" t="s">
        <v>1439</v>
      </c>
      <c r="J465" s="41">
        <v>1855</v>
      </c>
      <c r="K465" s="20"/>
      <c r="L465" s="19"/>
      <c r="M465" s="20">
        <v>2000</v>
      </c>
      <c r="N465" s="19"/>
      <c r="O465" s="36"/>
      <c r="P465" s="19"/>
      <c r="Q465" s="41" t="s">
        <v>2848</v>
      </c>
      <c r="R465" s="19"/>
      <c r="S465" s="36"/>
      <c r="T465" s="19"/>
      <c r="U465" s="19"/>
      <c r="V465" s="52" t="s">
        <v>2663</v>
      </c>
      <c r="W465" s="36" t="s">
        <v>2807</v>
      </c>
      <c r="X465" s="19"/>
      <c r="Y465" s="19"/>
      <c r="Z465" s="19"/>
      <c r="AA465" s="19"/>
      <c r="AB465" s="19"/>
    </row>
    <row r="466" spans="1:28" s="7" customFormat="1" ht="15" customHeight="1">
      <c r="A466" s="19">
        <v>407</v>
      </c>
      <c r="B466" s="36" t="s">
        <v>2146</v>
      </c>
      <c r="C466" s="19"/>
      <c r="D466" s="36" t="s">
        <v>2960</v>
      </c>
      <c r="E466" s="36" t="s">
        <v>3173</v>
      </c>
      <c r="F466" s="36" t="s">
        <v>2782</v>
      </c>
      <c r="G466" s="3" t="s">
        <v>2625</v>
      </c>
      <c r="H466" s="3" t="s">
        <v>2639</v>
      </c>
      <c r="I466" s="60" t="s">
        <v>1441</v>
      </c>
      <c r="J466" s="41">
        <v>1894</v>
      </c>
      <c r="K466" s="20">
        <v>2006</v>
      </c>
      <c r="L466" s="19"/>
      <c r="M466" s="20"/>
      <c r="N466" s="19"/>
      <c r="O466" s="36" t="s">
        <v>288</v>
      </c>
      <c r="P466" s="19"/>
      <c r="Q466" s="41" t="s">
        <v>3119</v>
      </c>
      <c r="R466" s="19"/>
      <c r="S466" s="36"/>
      <c r="T466" s="19"/>
      <c r="U466" s="19"/>
      <c r="V466" s="52" t="s">
        <v>3074</v>
      </c>
      <c r="W466" s="36" t="s">
        <v>2827</v>
      </c>
      <c r="X466" s="19"/>
      <c r="Y466" s="19"/>
      <c r="Z466" s="19"/>
      <c r="AA466" s="19"/>
      <c r="AB466" s="19"/>
    </row>
    <row r="467" spans="1:28" s="7" customFormat="1" ht="15" customHeight="1">
      <c r="A467" s="19">
        <v>408</v>
      </c>
      <c r="B467" s="36" t="s">
        <v>2146</v>
      </c>
      <c r="C467" s="19"/>
      <c r="D467" s="36" t="s">
        <v>2960</v>
      </c>
      <c r="E467" s="36" t="s">
        <v>3173</v>
      </c>
      <c r="F467" s="36" t="s">
        <v>2758</v>
      </c>
      <c r="G467" s="3" t="s">
        <v>2759</v>
      </c>
      <c r="H467" s="3" t="s">
        <v>2760</v>
      </c>
      <c r="I467" s="60" t="s">
        <v>1235</v>
      </c>
      <c r="J467" s="41">
        <v>1853</v>
      </c>
      <c r="K467" s="20">
        <v>2006</v>
      </c>
      <c r="L467" s="19"/>
      <c r="M467" s="20"/>
      <c r="N467" s="19"/>
      <c r="O467" s="36"/>
      <c r="P467" s="19"/>
      <c r="Q467" s="41" t="s">
        <v>3119</v>
      </c>
      <c r="R467" s="19"/>
      <c r="S467" s="36"/>
      <c r="T467" s="19"/>
      <c r="U467" s="19"/>
      <c r="V467" s="52" t="s">
        <v>700</v>
      </c>
      <c r="W467" s="36" t="s">
        <v>2144</v>
      </c>
      <c r="X467" s="19"/>
      <c r="Y467" s="19"/>
      <c r="Z467" s="19"/>
      <c r="AA467" s="19"/>
      <c r="AB467" s="19"/>
    </row>
    <row r="468" spans="1:28" s="66" customFormat="1" ht="15" customHeight="1">
      <c r="A468" s="19">
        <v>409</v>
      </c>
      <c r="B468" s="36" t="s">
        <v>2146</v>
      </c>
      <c r="C468" s="19"/>
      <c r="D468" s="36" t="s">
        <v>2960</v>
      </c>
      <c r="E468" s="36" t="s">
        <v>3173</v>
      </c>
      <c r="F468" s="36" t="s">
        <v>708</v>
      </c>
      <c r="G468" s="3" t="s">
        <v>2071</v>
      </c>
      <c r="H468" s="3" t="s">
        <v>2812</v>
      </c>
      <c r="I468" s="59" t="s">
        <v>2421</v>
      </c>
      <c r="J468" s="41">
        <v>1865</v>
      </c>
      <c r="K468" s="20">
        <v>2006</v>
      </c>
      <c r="L468" s="19"/>
      <c r="M468" s="20"/>
      <c r="N468" s="19"/>
      <c r="O468" s="36"/>
      <c r="P468" s="19"/>
      <c r="Q468" s="41" t="s">
        <v>3119</v>
      </c>
      <c r="R468" s="19"/>
      <c r="S468" s="36"/>
      <c r="T468" s="19"/>
      <c r="U468" s="19"/>
      <c r="V468" s="52" t="s">
        <v>3252</v>
      </c>
      <c r="W468" s="36" t="s">
        <v>2144</v>
      </c>
      <c r="X468" s="19"/>
      <c r="Y468" s="19"/>
      <c r="Z468" s="19"/>
      <c r="AA468" s="19"/>
    </row>
    <row r="469" spans="1:28" s="7" customFormat="1" ht="15" customHeight="1">
      <c r="A469" s="19">
        <v>410</v>
      </c>
      <c r="B469" s="36" t="s">
        <v>2146</v>
      </c>
      <c r="C469" s="19"/>
      <c r="D469" s="36" t="s">
        <v>2960</v>
      </c>
      <c r="E469" s="36" t="s">
        <v>3173</v>
      </c>
      <c r="F469" s="36" t="s">
        <v>2899</v>
      </c>
      <c r="G469" s="3" t="s">
        <v>2889</v>
      </c>
      <c r="H469" s="3" t="s">
        <v>2907</v>
      </c>
      <c r="I469" s="59" t="s">
        <v>2258</v>
      </c>
      <c r="J469" s="41">
        <v>1894</v>
      </c>
      <c r="K469" s="20">
        <v>2006</v>
      </c>
      <c r="L469" s="19"/>
      <c r="M469" s="20"/>
      <c r="N469" s="19"/>
      <c r="O469" s="36"/>
      <c r="P469" s="19"/>
      <c r="Q469" s="41" t="s">
        <v>3119</v>
      </c>
      <c r="R469" s="19"/>
      <c r="S469" s="36"/>
      <c r="T469" s="19"/>
      <c r="U469" s="19"/>
      <c r="V469" s="52" t="s">
        <v>2157</v>
      </c>
      <c r="W469" s="36" t="s">
        <v>2144</v>
      </c>
      <c r="X469" s="19"/>
      <c r="Y469" s="19"/>
      <c r="Z469" s="19"/>
      <c r="AA469" s="19"/>
      <c r="AB469" s="19"/>
    </row>
    <row r="470" spans="1:28" s="7" customFormat="1" ht="15" customHeight="1">
      <c r="A470" s="19">
        <v>411</v>
      </c>
      <c r="B470" s="36" t="s">
        <v>2146</v>
      </c>
      <c r="C470" s="19"/>
      <c r="D470" s="36" t="s">
        <v>2960</v>
      </c>
      <c r="E470" s="36" t="s">
        <v>3173</v>
      </c>
      <c r="F470" s="36" t="s">
        <v>620</v>
      </c>
      <c r="G470" s="3" t="s">
        <v>2850</v>
      </c>
      <c r="H470" s="3" t="s">
        <v>3371</v>
      </c>
      <c r="I470" s="59" t="s">
        <v>2422</v>
      </c>
      <c r="J470" s="41">
        <v>1909</v>
      </c>
      <c r="K470" s="20"/>
      <c r="L470" s="19"/>
      <c r="M470" s="20">
        <v>1998</v>
      </c>
      <c r="N470" s="19"/>
      <c r="O470" s="36"/>
      <c r="P470" s="19"/>
      <c r="Q470" s="41" t="s">
        <v>2924</v>
      </c>
      <c r="R470" s="19"/>
      <c r="S470" s="36"/>
      <c r="T470" s="19"/>
      <c r="U470" s="19"/>
      <c r="V470" s="52"/>
      <c r="W470" s="36" t="s">
        <v>1532</v>
      </c>
      <c r="X470" s="19"/>
      <c r="Y470" s="19"/>
      <c r="Z470" s="25"/>
      <c r="AA470" s="25"/>
      <c r="AB470" s="19"/>
    </row>
    <row r="471" spans="1:28" s="7" customFormat="1" ht="15" customHeight="1">
      <c r="A471" s="19">
        <v>412</v>
      </c>
      <c r="B471" s="36" t="s">
        <v>2146</v>
      </c>
      <c r="C471" s="19"/>
      <c r="D471" s="36" t="s">
        <v>2960</v>
      </c>
      <c r="E471" s="36" t="s">
        <v>841</v>
      </c>
      <c r="F471" s="36" t="s">
        <v>2838</v>
      </c>
      <c r="G471" s="3" t="s">
        <v>2622</v>
      </c>
      <c r="H471" s="3" t="s">
        <v>2623</v>
      </c>
      <c r="I471" s="59" t="s">
        <v>2407</v>
      </c>
      <c r="J471" s="41">
        <v>1864</v>
      </c>
      <c r="K471" s="20"/>
      <c r="L471" s="19" t="s">
        <v>3258</v>
      </c>
      <c r="M471" s="20">
        <v>1979</v>
      </c>
      <c r="N471" s="19"/>
      <c r="O471" s="36"/>
      <c r="P471" s="19"/>
      <c r="Q471" s="41" t="s">
        <v>3119</v>
      </c>
      <c r="R471" s="19"/>
      <c r="S471" s="36"/>
      <c r="T471" s="19"/>
      <c r="U471" s="19"/>
      <c r="V471" s="52"/>
      <c r="W471" s="36" t="s">
        <v>445</v>
      </c>
      <c r="X471" s="19"/>
      <c r="Y471" s="19"/>
      <c r="Z471" s="25"/>
      <c r="AA471" s="25"/>
      <c r="AB471" s="19"/>
    </row>
    <row r="472" spans="1:28" s="7" customFormat="1" ht="15" customHeight="1">
      <c r="A472" s="84">
        <v>413</v>
      </c>
      <c r="B472" s="84" t="s">
        <v>2146</v>
      </c>
      <c r="C472" s="84"/>
      <c r="D472" s="84" t="s">
        <v>2960</v>
      </c>
      <c r="E472" s="84" t="s">
        <v>145</v>
      </c>
      <c r="F472" s="84" t="s">
        <v>146</v>
      </c>
      <c r="G472" s="87" t="s">
        <v>2814</v>
      </c>
      <c r="H472" s="87" t="s">
        <v>538</v>
      </c>
      <c r="I472" s="81" t="s">
        <v>2403</v>
      </c>
      <c r="J472" s="82">
        <v>1850</v>
      </c>
      <c r="K472" s="85">
        <v>2006</v>
      </c>
      <c r="L472" s="84"/>
      <c r="M472" s="85"/>
      <c r="N472" s="84"/>
      <c r="O472" s="84"/>
      <c r="P472" s="84"/>
      <c r="Q472" s="82" t="s">
        <v>3119</v>
      </c>
      <c r="R472" s="84"/>
      <c r="S472" s="84"/>
      <c r="T472" s="84"/>
      <c r="U472" s="84"/>
      <c r="V472" s="86" t="s">
        <v>539</v>
      </c>
      <c r="W472" s="66" t="s">
        <v>2144</v>
      </c>
      <c r="X472" s="66"/>
      <c r="Y472" s="66"/>
      <c r="Z472" s="66"/>
      <c r="AA472" s="19"/>
      <c r="AB472" s="19"/>
    </row>
    <row r="473" spans="1:28" s="7" customFormat="1" ht="15" customHeight="1">
      <c r="A473" s="19">
        <v>419</v>
      </c>
      <c r="B473" s="36" t="s">
        <v>2146</v>
      </c>
      <c r="C473" s="19"/>
      <c r="D473" s="36" t="s">
        <v>2960</v>
      </c>
      <c r="E473" s="36" t="s">
        <v>145</v>
      </c>
      <c r="F473" s="36" t="s">
        <v>2891</v>
      </c>
      <c r="G473" s="3" t="s">
        <v>1448</v>
      </c>
      <c r="H473" s="3" t="s">
        <v>3408</v>
      </c>
      <c r="I473" s="60" t="s">
        <v>1449</v>
      </c>
      <c r="J473" s="41">
        <v>1843</v>
      </c>
      <c r="K473" s="20">
        <v>2006</v>
      </c>
      <c r="L473" s="19"/>
      <c r="M473" s="20"/>
      <c r="N473" s="19"/>
      <c r="O473" s="36"/>
      <c r="P473" s="19"/>
      <c r="Q473" s="41" t="s">
        <v>3119</v>
      </c>
      <c r="R473" s="19"/>
      <c r="S473" s="36"/>
      <c r="T473" s="19"/>
      <c r="U473" s="19"/>
      <c r="V473" s="52" t="s">
        <v>2459</v>
      </c>
      <c r="W473" s="36" t="s">
        <v>2144</v>
      </c>
      <c r="X473" s="19"/>
      <c r="Y473" s="19"/>
      <c r="Z473" s="19"/>
      <c r="AA473" s="19"/>
      <c r="AB473" s="19"/>
    </row>
    <row r="474" spans="1:28" s="7" customFormat="1" ht="15" customHeight="1">
      <c r="A474" s="19">
        <v>414.1</v>
      </c>
      <c r="B474" s="36" t="s">
        <v>2518</v>
      </c>
      <c r="C474" s="19"/>
      <c r="D474" s="36" t="s">
        <v>2519</v>
      </c>
      <c r="E474" s="36" t="s">
        <v>2520</v>
      </c>
      <c r="F474" s="36" t="s">
        <v>2360</v>
      </c>
      <c r="G474" s="3" t="s">
        <v>2361</v>
      </c>
      <c r="H474" s="3" t="s">
        <v>190</v>
      </c>
      <c r="I474" s="60" t="s">
        <v>1529</v>
      </c>
      <c r="J474" s="41">
        <v>1839</v>
      </c>
      <c r="K474" s="20"/>
      <c r="L474" s="19"/>
      <c r="M474" s="20">
        <v>1979</v>
      </c>
      <c r="N474" s="19"/>
      <c r="O474" s="36" t="s">
        <v>191</v>
      </c>
      <c r="P474" s="19"/>
      <c r="Q474" s="41" t="s">
        <v>2362</v>
      </c>
      <c r="R474" s="19"/>
      <c r="S474" s="36"/>
      <c r="T474" s="19"/>
      <c r="U474" s="19"/>
      <c r="V474" s="52"/>
      <c r="W474" s="36" t="s">
        <v>2417</v>
      </c>
      <c r="X474" s="19"/>
      <c r="Y474" s="19"/>
      <c r="Z474" s="25"/>
      <c r="AA474" s="25"/>
      <c r="AB474" s="19"/>
    </row>
    <row r="475" spans="1:28" s="7" customFormat="1" ht="15" customHeight="1">
      <c r="A475" s="19">
        <v>416</v>
      </c>
      <c r="B475" s="36" t="s">
        <v>2146</v>
      </c>
      <c r="C475" s="19"/>
      <c r="D475" s="36" t="s">
        <v>2960</v>
      </c>
      <c r="E475" s="36" t="s">
        <v>145</v>
      </c>
      <c r="F475" s="36" t="s">
        <v>2953</v>
      </c>
      <c r="G475" s="3" t="s">
        <v>458</v>
      </c>
      <c r="H475" s="3" t="s">
        <v>3280</v>
      </c>
      <c r="I475" s="60" t="s">
        <v>1306</v>
      </c>
      <c r="J475" s="41">
        <v>1791</v>
      </c>
      <c r="K475" s="20"/>
      <c r="L475" s="19"/>
      <c r="M475" s="20">
        <v>1979</v>
      </c>
      <c r="N475" s="19"/>
      <c r="O475" s="36" t="s">
        <v>2752</v>
      </c>
      <c r="P475" s="19"/>
      <c r="Q475" s="41" t="s">
        <v>3119</v>
      </c>
      <c r="R475" s="19"/>
      <c r="S475" s="36"/>
      <c r="T475" s="19"/>
      <c r="U475" s="19"/>
      <c r="V475" s="52" t="s">
        <v>2895</v>
      </c>
      <c r="W475" s="36" t="s">
        <v>2823</v>
      </c>
      <c r="X475" s="19"/>
      <c r="Y475" s="19"/>
      <c r="Z475" s="25"/>
      <c r="AA475" s="25"/>
      <c r="AB475" s="19"/>
    </row>
    <row r="476" spans="1:28" s="7" customFormat="1" ht="15" customHeight="1">
      <c r="A476" s="19">
        <v>415</v>
      </c>
      <c r="B476" s="36" t="s">
        <v>2146</v>
      </c>
      <c r="C476" s="19"/>
      <c r="D476" s="36" t="s">
        <v>2960</v>
      </c>
      <c r="E476" s="36" t="s">
        <v>145</v>
      </c>
      <c r="F476" s="36" t="s">
        <v>2953</v>
      </c>
      <c r="G476" s="3" t="s">
        <v>458</v>
      </c>
      <c r="H476" s="3" t="s">
        <v>512</v>
      </c>
      <c r="I476" s="60" t="s">
        <v>1305</v>
      </c>
      <c r="J476" s="41">
        <v>1852</v>
      </c>
      <c r="K476" s="20"/>
      <c r="L476" s="19"/>
      <c r="M476" s="20">
        <v>1979</v>
      </c>
      <c r="N476" s="19"/>
      <c r="O476" s="36" t="s">
        <v>622</v>
      </c>
      <c r="P476" s="19"/>
      <c r="Q476" s="41" t="s">
        <v>3119</v>
      </c>
      <c r="R476" s="19"/>
      <c r="S476" s="36"/>
      <c r="T476" s="19"/>
      <c r="U476" s="19"/>
      <c r="V476" s="52" t="s">
        <v>511</v>
      </c>
      <c r="W476" s="36" t="s">
        <v>445</v>
      </c>
      <c r="X476" s="19"/>
      <c r="Y476" s="19"/>
      <c r="Z476" s="25"/>
      <c r="AA476" s="25"/>
      <c r="AB476" s="19"/>
    </row>
    <row r="477" spans="1:28" s="7" customFormat="1" ht="15" customHeight="1">
      <c r="A477" s="19"/>
      <c r="B477" s="36" t="s">
        <v>285</v>
      </c>
      <c r="C477" s="19"/>
      <c r="D477" s="36" t="s">
        <v>2064</v>
      </c>
      <c r="E477" s="36" t="s">
        <v>2065</v>
      </c>
      <c r="F477" s="36" t="s">
        <v>52</v>
      </c>
      <c r="G477" s="3" t="s">
        <v>80</v>
      </c>
      <c r="H477" s="3" t="s">
        <v>364</v>
      </c>
      <c r="I477" s="60" t="s">
        <v>1307</v>
      </c>
      <c r="J477" s="41">
        <v>1851</v>
      </c>
      <c r="K477" s="20"/>
      <c r="L477" s="19"/>
      <c r="M477" s="20"/>
      <c r="N477" s="19"/>
      <c r="O477" s="36"/>
      <c r="P477" s="19"/>
      <c r="Q477" s="41" t="s">
        <v>239</v>
      </c>
      <c r="R477" s="19"/>
      <c r="S477" s="36"/>
      <c r="T477" s="19"/>
      <c r="U477" s="19"/>
      <c r="V477" s="56" t="s">
        <v>81</v>
      </c>
      <c r="W477" s="36" t="s">
        <v>284</v>
      </c>
      <c r="X477" s="19"/>
      <c r="Y477" s="19"/>
      <c r="Z477" s="25"/>
      <c r="AA477" s="25"/>
      <c r="AB477" s="19"/>
    </row>
    <row r="478" spans="1:28" s="7" customFormat="1" ht="15" customHeight="1">
      <c r="A478" s="19">
        <v>414</v>
      </c>
      <c r="B478" s="36" t="s">
        <v>2146</v>
      </c>
      <c r="C478" s="19"/>
      <c r="D478" s="36" t="s">
        <v>2960</v>
      </c>
      <c r="E478" s="36" t="s">
        <v>145</v>
      </c>
      <c r="F478" s="36" t="s">
        <v>2982</v>
      </c>
      <c r="G478" s="3" t="s">
        <v>790</v>
      </c>
      <c r="H478" s="3" t="s">
        <v>791</v>
      </c>
      <c r="I478" s="60" t="s">
        <v>1304</v>
      </c>
      <c r="J478" s="41">
        <v>1849</v>
      </c>
      <c r="K478" s="20">
        <v>2006</v>
      </c>
      <c r="L478" s="19"/>
      <c r="M478" s="20"/>
      <c r="N478" s="19"/>
      <c r="O478" s="36" t="s">
        <v>288</v>
      </c>
      <c r="P478" s="19"/>
      <c r="Q478" s="41" t="s">
        <v>3119</v>
      </c>
      <c r="R478" s="19"/>
      <c r="S478" s="36"/>
      <c r="T478" s="19"/>
      <c r="U478" s="19"/>
      <c r="V478" s="52" t="s">
        <v>789</v>
      </c>
      <c r="W478" s="36" t="s">
        <v>2144</v>
      </c>
      <c r="X478" s="19"/>
      <c r="Y478" s="19"/>
      <c r="Z478" s="19"/>
      <c r="AA478" s="19"/>
      <c r="AB478" s="19"/>
    </row>
    <row r="479" spans="1:28" s="7" customFormat="1" ht="15" customHeight="1">
      <c r="A479" s="19">
        <v>417</v>
      </c>
      <c r="B479" s="36" t="s">
        <v>2146</v>
      </c>
      <c r="C479" s="19"/>
      <c r="D479" s="36" t="s">
        <v>2960</v>
      </c>
      <c r="E479" s="36" t="s">
        <v>145</v>
      </c>
      <c r="F479" s="36" t="s">
        <v>2713</v>
      </c>
      <c r="G479" s="3" t="s">
        <v>3062</v>
      </c>
      <c r="H479" s="3" t="s">
        <v>2646</v>
      </c>
      <c r="I479" s="60" t="s">
        <v>1447</v>
      </c>
      <c r="J479" s="41">
        <v>1835</v>
      </c>
      <c r="K479" s="20">
        <v>2006</v>
      </c>
      <c r="L479" s="19"/>
      <c r="M479" s="20"/>
      <c r="N479" s="19"/>
      <c r="O479" s="36"/>
      <c r="P479" s="19"/>
      <c r="Q479" s="41" t="s">
        <v>3119</v>
      </c>
      <c r="R479" s="19"/>
      <c r="S479" s="36"/>
      <c r="T479" s="19"/>
      <c r="U479" s="19"/>
      <c r="V479" s="52" t="s">
        <v>2648</v>
      </c>
      <c r="W479" s="36" t="s">
        <v>2144</v>
      </c>
      <c r="X479" s="19"/>
      <c r="Y479" s="19"/>
      <c r="Z479" s="19"/>
      <c r="AA479" s="19"/>
      <c r="AB479" s="19"/>
    </row>
    <row r="480" spans="1:28" s="7" customFormat="1" ht="15" customHeight="1">
      <c r="A480" s="19">
        <v>418</v>
      </c>
      <c r="B480" s="36" t="s">
        <v>2146</v>
      </c>
      <c r="C480" s="19"/>
      <c r="D480" s="36" t="s">
        <v>2960</v>
      </c>
      <c r="E480" s="36" t="s">
        <v>145</v>
      </c>
      <c r="F480" s="36" t="s">
        <v>2713</v>
      </c>
      <c r="G480" s="3" t="s">
        <v>3062</v>
      </c>
      <c r="H480" s="3" t="s">
        <v>3230</v>
      </c>
      <c r="I480" s="60" t="s">
        <v>1446</v>
      </c>
      <c r="J480" s="41">
        <v>1825</v>
      </c>
      <c r="K480" s="20">
        <v>2006</v>
      </c>
      <c r="L480" s="19" t="s">
        <v>3197</v>
      </c>
      <c r="M480" s="20">
        <v>1979</v>
      </c>
      <c r="N480" s="19"/>
      <c r="O480" s="36"/>
      <c r="P480" s="19"/>
      <c r="Q480" s="41" t="s">
        <v>3119</v>
      </c>
      <c r="R480" s="19"/>
      <c r="S480" s="36"/>
      <c r="T480" s="19"/>
      <c r="U480" s="19"/>
      <c r="V480" s="52" t="s">
        <v>3441</v>
      </c>
      <c r="W480" s="36" t="s">
        <v>2569</v>
      </c>
      <c r="X480" s="19"/>
      <c r="Y480" s="19"/>
      <c r="Z480" s="25"/>
      <c r="AA480" s="25"/>
      <c r="AB480" s="19"/>
    </row>
    <row r="481" spans="1:28" s="7" customFormat="1" ht="15" customHeight="1">
      <c r="A481" s="19">
        <v>421</v>
      </c>
      <c r="B481" s="36" t="s">
        <v>2146</v>
      </c>
      <c r="C481" s="19"/>
      <c r="D481" s="36" t="s">
        <v>2960</v>
      </c>
      <c r="E481" s="36" t="s">
        <v>2948</v>
      </c>
      <c r="F481" s="36" t="s">
        <v>683</v>
      </c>
      <c r="G481" s="3" t="s">
        <v>162</v>
      </c>
      <c r="H481" s="3" t="s">
        <v>2446</v>
      </c>
      <c r="I481" s="60" t="s">
        <v>1452</v>
      </c>
      <c r="J481" s="41">
        <v>1865</v>
      </c>
      <c r="K481" s="20"/>
      <c r="L481" s="19"/>
      <c r="M481" s="20">
        <v>1979</v>
      </c>
      <c r="N481" s="19"/>
      <c r="O481" s="36" t="s">
        <v>163</v>
      </c>
      <c r="P481" s="19"/>
      <c r="Q481" s="41" t="s">
        <v>3119</v>
      </c>
      <c r="R481" s="19"/>
      <c r="S481" s="36"/>
      <c r="T481" s="19"/>
      <c r="U481" s="19"/>
      <c r="V481" s="52" t="s">
        <v>2460</v>
      </c>
      <c r="W481" s="36" t="s">
        <v>2823</v>
      </c>
      <c r="X481" s="19"/>
      <c r="Y481" s="19"/>
      <c r="Z481" s="25"/>
      <c r="AA481" s="25"/>
      <c r="AB481" s="19"/>
    </row>
    <row r="482" spans="1:28" s="7" customFormat="1" ht="15" customHeight="1">
      <c r="A482" s="19">
        <v>422</v>
      </c>
      <c r="B482" s="36" t="s">
        <v>2146</v>
      </c>
      <c r="C482" s="19"/>
      <c r="D482" s="36" t="s">
        <v>2960</v>
      </c>
      <c r="E482" s="36" t="s">
        <v>2948</v>
      </c>
      <c r="F482" s="36" t="s">
        <v>683</v>
      </c>
      <c r="G482" s="3" t="s">
        <v>162</v>
      </c>
      <c r="H482" s="3" t="s">
        <v>3214</v>
      </c>
      <c r="I482" s="59" t="s">
        <v>2424</v>
      </c>
      <c r="J482" s="41">
        <v>1958</v>
      </c>
      <c r="K482" s="20">
        <v>2008</v>
      </c>
      <c r="L482" s="19"/>
      <c r="M482" s="20">
        <v>2007</v>
      </c>
      <c r="N482" s="19"/>
      <c r="O482" s="36" t="s">
        <v>1000</v>
      </c>
      <c r="P482" s="19"/>
      <c r="Q482" s="41" t="s">
        <v>2924</v>
      </c>
      <c r="R482" s="19"/>
      <c r="S482" s="36" t="s">
        <v>3213</v>
      </c>
      <c r="T482" s="19"/>
      <c r="U482" s="19"/>
      <c r="V482" s="52"/>
      <c r="W482" s="36" t="s">
        <v>1144</v>
      </c>
      <c r="X482" s="19"/>
      <c r="Y482" s="19"/>
      <c r="Z482" s="25"/>
      <c r="AA482" s="25"/>
      <c r="AB482" s="19"/>
    </row>
    <row r="483" spans="1:28" s="7" customFormat="1" ht="15" customHeight="1">
      <c r="A483" s="19">
        <v>423</v>
      </c>
      <c r="B483" s="36" t="s">
        <v>2146</v>
      </c>
      <c r="C483" s="19"/>
      <c r="D483" s="36" t="s">
        <v>2960</v>
      </c>
      <c r="E483" s="36" t="s">
        <v>2948</v>
      </c>
      <c r="F483" s="36" t="s">
        <v>372</v>
      </c>
      <c r="G483" s="3" t="s">
        <v>3216</v>
      </c>
      <c r="H483" s="3" t="s">
        <v>3217</v>
      </c>
      <c r="I483" s="60" t="s">
        <v>1454</v>
      </c>
      <c r="J483" s="41">
        <v>1843</v>
      </c>
      <c r="K483" s="20">
        <v>2007</v>
      </c>
      <c r="L483" s="19" t="s">
        <v>3218</v>
      </c>
      <c r="M483" s="20">
        <v>2006</v>
      </c>
      <c r="N483" s="19"/>
      <c r="O483" s="36"/>
      <c r="P483" s="19"/>
      <c r="Q483" s="41" t="s">
        <v>2924</v>
      </c>
      <c r="R483" s="19"/>
      <c r="S483" s="36"/>
      <c r="T483" s="19"/>
      <c r="U483" s="19"/>
      <c r="V483" s="52"/>
      <c r="W483" s="36" t="s">
        <v>1867</v>
      </c>
      <c r="X483" s="19"/>
      <c r="Y483" s="19"/>
      <c r="Z483" s="25"/>
      <c r="AA483" s="25"/>
      <c r="AB483" s="19"/>
    </row>
    <row r="484" spans="1:28" s="12" customFormat="1" ht="15" customHeight="1">
      <c r="A484" s="19">
        <v>424</v>
      </c>
      <c r="B484" s="36" t="s">
        <v>2146</v>
      </c>
      <c r="C484" s="19"/>
      <c r="D484" s="36" t="s">
        <v>2960</v>
      </c>
      <c r="E484" s="36" t="s">
        <v>2948</v>
      </c>
      <c r="F484" s="36" t="s">
        <v>2838</v>
      </c>
      <c r="G484" s="3" t="s">
        <v>158</v>
      </c>
      <c r="H484" s="3" t="s">
        <v>1062</v>
      </c>
      <c r="I484" s="60" t="s">
        <v>1455</v>
      </c>
      <c r="J484" s="41">
        <v>1822</v>
      </c>
      <c r="K484" s="20">
        <v>2006</v>
      </c>
      <c r="L484" s="19"/>
      <c r="M484" s="20">
        <v>1979</v>
      </c>
      <c r="N484" s="19"/>
      <c r="O484" s="36"/>
      <c r="P484" s="19"/>
      <c r="Q484" s="41" t="s">
        <v>3119</v>
      </c>
      <c r="R484" s="19"/>
      <c r="S484" s="36"/>
      <c r="T484" s="19"/>
      <c r="U484" s="19"/>
      <c r="V484" s="52" t="s">
        <v>40</v>
      </c>
      <c r="W484" s="36" t="s">
        <v>1061</v>
      </c>
      <c r="X484" s="19"/>
      <c r="Y484" s="19"/>
      <c r="Z484" s="25"/>
      <c r="AA484" s="25"/>
      <c r="AB484" s="19"/>
    </row>
    <row r="485" spans="1:28" s="7" customFormat="1" ht="15" customHeight="1">
      <c r="A485" s="19">
        <v>424.1</v>
      </c>
      <c r="B485" s="36" t="s">
        <v>2705</v>
      </c>
      <c r="C485" s="19"/>
      <c r="D485" s="36" t="s">
        <v>2363</v>
      </c>
      <c r="E485" s="36" t="s">
        <v>2364</v>
      </c>
      <c r="F485" s="36" t="s">
        <v>2802</v>
      </c>
      <c r="G485" s="3" t="s">
        <v>2523</v>
      </c>
      <c r="H485" s="3" t="s">
        <v>2803</v>
      </c>
      <c r="I485" s="59" t="s">
        <v>2423</v>
      </c>
      <c r="J485" s="41">
        <v>1849</v>
      </c>
      <c r="K485" s="20"/>
      <c r="L485" s="19"/>
      <c r="M485" s="20">
        <v>1979</v>
      </c>
      <c r="N485" s="19"/>
      <c r="O485" s="36"/>
      <c r="P485" s="19"/>
      <c r="Q485" s="41" t="s">
        <v>2763</v>
      </c>
      <c r="R485" s="19"/>
      <c r="S485" s="36"/>
      <c r="T485" s="19"/>
      <c r="U485" s="19"/>
      <c r="V485" s="52"/>
      <c r="W485" s="36" t="s">
        <v>2417</v>
      </c>
      <c r="X485" s="19"/>
      <c r="Y485" s="19"/>
      <c r="Z485" s="25"/>
      <c r="AA485" s="25"/>
      <c r="AB485" s="19"/>
    </row>
    <row r="486" spans="1:28" s="7" customFormat="1" ht="15" customHeight="1">
      <c r="A486" s="19">
        <v>425</v>
      </c>
      <c r="B486" s="36" t="s">
        <v>2146</v>
      </c>
      <c r="C486" s="19"/>
      <c r="D486" s="36" t="s">
        <v>2960</v>
      </c>
      <c r="E486" s="36" t="s">
        <v>2948</v>
      </c>
      <c r="F486" s="36" t="s">
        <v>2838</v>
      </c>
      <c r="G486" s="3" t="s">
        <v>158</v>
      </c>
      <c r="H486" s="3" t="s">
        <v>3077</v>
      </c>
      <c r="I486" s="59" t="s">
        <v>2425</v>
      </c>
      <c r="J486" s="41">
        <v>1846</v>
      </c>
      <c r="K486" s="20">
        <v>2006</v>
      </c>
      <c r="L486" s="19" t="s">
        <v>3013</v>
      </c>
      <c r="M486" s="20">
        <v>1979</v>
      </c>
      <c r="N486" s="19"/>
      <c r="O486" s="36"/>
      <c r="P486" s="19"/>
      <c r="Q486" s="41" t="s">
        <v>3119</v>
      </c>
      <c r="R486" s="19"/>
      <c r="S486" s="36"/>
      <c r="T486" s="19"/>
      <c r="U486" s="19"/>
      <c r="V486" s="52" t="s">
        <v>3247</v>
      </c>
      <c r="W486" s="36" t="s">
        <v>2643</v>
      </c>
      <c r="X486" s="19"/>
      <c r="Y486" s="19"/>
      <c r="Z486" s="25"/>
      <c r="AA486" s="25"/>
      <c r="AB486" s="19"/>
    </row>
    <row r="487" spans="1:28" s="7" customFormat="1" ht="15" customHeight="1">
      <c r="A487" s="19">
        <v>419.1</v>
      </c>
      <c r="B487" s="36" t="s">
        <v>2146</v>
      </c>
      <c r="C487" s="19"/>
      <c r="D487" s="36" t="s">
        <v>2960</v>
      </c>
      <c r="E487" s="36" t="s">
        <v>2948</v>
      </c>
      <c r="F487" s="36" t="s">
        <v>2954</v>
      </c>
      <c r="G487" s="3" t="s">
        <v>3127</v>
      </c>
      <c r="H487" s="3" t="s">
        <v>2754</v>
      </c>
      <c r="I487" s="60" t="s">
        <v>1450</v>
      </c>
      <c r="J487" s="41">
        <v>1838</v>
      </c>
      <c r="K487" s="20"/>
      <c r="L487" s="19"/>
      <c r="M487" s="20">
        <v>1985</v>
      </c>
      <c r="N487" s="19"/>
      <c r="O487" s="36"/>
      <c r="P487" s="19"/>
      <c r="Q487" s="41" t="s">
        <v>3119</v>
      </c>
      <c r="R487" s="19"/>
      <c r="S487" s="36"/>
      <c r="T487" s="19"/>
      <c r="U487" s="19"/>
      <c r="V487" s="52" t="s">
        <v>1451</v>
      </c>
      <c r="W487" s="36" t="s">
        <v>2297</v>
      </c>
      <c r="X487" s="19"/>
      <c r="Y487" s="19"/>
      <c r="Z487" s="25"/>
      <c r="AA487" s="25"/>
      <c r="AB487" s="19"/>
    </row>
    <row r="488" spans="1:28" s="7" customFormat="1" ht="15" customHeight="1">
      <c r="A488" s="19">
        <v>420</v>
      </c>
      <c r="B488" s="36" t="s">
        <v>2146</v>
      </c>
      <c r="C488" s="19"/>
      <c r="D488" s="36" t="s">
        <v>2960</v>
      </c>
      <c r="E488" s="36" t="s">
        <v>2948</v>
      </c>
      <c r="F488" s="36" t="s">
        <v>3392</v>
      </c>
      <c r="G488" s="3" t="s">
        <v>3379</v>
      </c>
      <c r="H488" s="3" t="s">
        <v>143</v>
      </c>
      <c r="I488" s="60" t="s">
        <v>1453</v>
      </c>
      <c r="J488" s="41">
        <v>1864</v>
      </c>
      <c r="K488" s="20">
        <v>2006</v>
      </c>
      <c r="L488" s="19"/>
      <c r="M488" s="20"/>
      <c r="N488" s="19"/>
      <c r="O488" s="36"/>
      <c r="P488" s="19"/>
      <c r="Q488" s="41" t="s">
        <v>3119</v>
      </c>
      <c r="R488" s="19"/>
      <c r="S488" s="36"/>
      <c r="T488" s="19"/>
      <c r="U488" s="19"/>
      <c r="V488" s="52"/>
      <c r="W488" s="36" t="s">
        <v>2144</v>
      </c>
      <c r="X488" s="19"/>
      <c r="Y488" s="19"/>
      <c r="Z488" s="19"/>
      <c r="AA488" s="19"/>
      <c r="AB488" s="19"/>
    </row>
    <row r="489" spans="1:28" s="7" customFormat="1" ht="15" customHeight="1">
      <c r="A489" s="19">
        <v>426</v>
      </c>
      <c r="B489" s="36" t="s">
        <v>2146</v>
      </c>
      <c r="C489" s="19"/>
      <c r="D489" s="36" t="s">
        <v>2960</v>
      </c>
      <c r="E489" s="36" t="s">
        <v>537</v>
      </c>
      <c r="F489" s="36" t="s">
        <v>848</v>
      </c>
      <c r="G489" s="3" t="s">
        <v>3157</v>
      </c>
      <c r="H489" s="3" t="s">
        <v>1195</v>
      </c>
      <c r="I489" s="59" t="s">
        <v>2426</v>
      </c>
      <c r="J489" s="41">
        <v>1863</v>
      </c>
      <c r="K489" s="20">
        <v>2010</v>
      </c>
      <c r="L489" s="19" t="s">
        <v>3258</v>
      </c>
      <c r="M489" s="20"/>
      <c r="N489" s="19"/>
      <c r="O489" s="36"/>
      <c r="P489" s="19"/>
      <c r="Q489" s="41" t="s">
        <v>3119</v>
      </c>
      <c r="R489" s="19"/>
      <c r="S489" s="36"/>
      <c r="T489" s="19"/>
      <c r="U489" s="19"/>
      <c r="V489" s="52"/>
      <c r="W489" s="36" t="s">
        <v>3094</v>
      </c>
      <c r="X489" s="19"/>
      <c r="Y489" s="19"/>
      <c r="Z489" s="19"/>
      <c r="AA489" s="19"/>
      <c r="AB489" s="19"/>
    </row>
    <row r="490" spans="1:28" s="7" customFormat="1" ht="15" customHeight="1">
      <c r="A490" s="19">
        <v>427</v>
      </c>
      <c r="B490" s="36" t="s">
        <v>2146</v>
      </c>
      <c r="C490" s="19"/>
      <c r="D490" s="36" t="s">
        <v>2960</v>
      </c>
      <c r="E490" s="36" t="s">
        <v>537</v>
      </c>
      <c r="F490" s="36" t="s">
        <v>3161</v>
      </c>
      <c r="G490" s="3" t="s">
        <v>2732</v>
      </c>
      <c r="H490" s="3" t="s">
        <v>2702</v>
      </c>
      <c r="I490" s="60" t="s">
        <v>1317</v>
      </c>
      <c r="J490" s="41">
        <v>1831</v>
      </c>
      <c r="K490" s="20">
        <v>2009</v>
      </c>
      <c r="L490" s="19" t="s">
        <v>386</v>
      </c>
      <c r="M490" s="20">
        <v>1979</v>
      </c>
      <c r="N490" s="19"/>
      <c r="O490" s="36"/>
      <c r="P490" s="19"/>
      <c r="Q490" s="41" t="s">
        <v>3119</v>
      </c>
      <c r="R490" s="19"/>
      <c r="S490" s="36"/>
      <c r="T490" s="19"/>
      <c r="U490" s="19"/>
      <c r="V490" s="52"/>
      <c r="W490" s="36" t="s">
        <v>139</v>
      </c>
      <c r="X490" s="19" t="s">
        <v>1803</v>
      </c>
      <c r="Y490" s="19"/>
      <c r="Z490" s="25"/>
      <c r="AA490" s="25"/>
      <c r="AB490" s="19"/>
    </row>
    <row r="491" spans="1:28" s="7" customFormat="1" ht="15" customHeight="1">
      <c r="A491" s="19">
        <v>428</v>
      </c>
      <c r="B491" s="36" t="s">
        <v>2146</v>
      </c>
      <c r="C491" s="19"/>
      <c r="D491" s="36" t="s">
        <v>2960</v>
      </c>
      <c r="E491" s="36" t="s">
        <v>537</v>
      </c>
      <c r="F491" s="36" t="s">
        <v>2717</v>
      </c>
      <c r="G491" s="3" t="s">
        <v>2934</v>
      </c>
      <c r="H491" s="3" t="s">
        <v>1276</v>
      </c>
      <c r="I491" s="60" t="s">
        <v>1510</v>
      </c>
      <c r="J491" s="41">
        <v>1767</v>
      </c>
      <c r="K491" s="20"/>
      <c r="L491" s="19">
        <v>1</v>
      </c>
      <c r="M491" s="20">
        <v>1979</v>
      </c>
      <c r="N491" s="19"/>
      <c r="O491" s="36"/>
      <c r="P491" s="19"/>
      <c r="Q491" s="41" t="s">
        <v>2924</v>
      </c>
      <c r="R491" s="19"/>
      <c r="S491" s="36"/>
      <c r="T491" s="19"/>
      <c r="U491" s="19"/>
      <c r="V491" s="52" t="s">
        <v>2890</v>
      </c>
      <c r="W491" s="36" t="s">
        <v>311</v>
      </c>
      <c r="X491" s="19" t="s">
        <v>1803</v>
      </c>
      <c r="Y491" s="19"/>
      <c r="Z491" s="25"/>
      <c r="AA491" s="25"/>
      <c r="AB491" s="19"/>
    </row>
    <row r="492" spans="1:28" s="7" customFormat="1" ht="15" customHeight="1">
      <c r="A492" s="19">
        <v>429</v>
      </c>
      <c r="B492" s="36" t="s">
        <v>2146</v>
      </c>
      <c r="C492" s="19"/>
      <c r="D492" s="36" t="s">
        <v>2960</v>
      </c>
      <c r="E492" s="36" t="s">
        <v>537</v>
      </c>
      <c r="F492" s="36" t="s">
        <v>387</v>
      </c>
      <c r="G492" s="3" t="s">
        <v>1318</v>
      </c>
      <c r="H492" s="3" t="s">
        <v>1597</v>
      </c>
      <c r="I492" s="60" t="s">
        <v>1319</v>
      </c>
      <c r="J492" s="41">
        <v>1863</v>
      </c>
      <c r="K492" s="20">
        <v>2010</v>
      </c>
      <c r="L492" s="19" t="s">
        <v>3282</v>
      </c>
      <c r="M492" s="20"/>
      <c r="N492" s="19"/>
      <c r="O492" s="36"/>
      <c r="P492" s="19"/>
      <c r="Q492" s="41" t="s">
        <v>3119</v>
      </c>
      <c r="R492" s="19"/>
      <c r="S492" s="36"/>
      <c r="T492" s="19"/>
      <c r="U492" s="19"/>
      <c r="V492" s="52"/>
      <c r="W492" s="36" t="s">
        <v>1135</v>
      </c>
      <c r="X492" s="19" t="s">
        <v>1803</v>
      </c>
      <c r="Y492" s="19" t="s">
        <v>1803</v>
      </c>
      <c r="Z492" s="19"/>
      <c r="AA492" s="19"/>
      <c r="AB492" s="19"/>
    </row>
    <row r="493" spans="1:28" s="7" customFormat="1" ht="15" customHeight="1">
      <c r="A493" s="19">
        <v>430</v>
      </c>
      <c r="B493" s="36" t="s">
        <v>2146</v>
      </c>
      <c r="C493" s="19"/>
      <c r="D493" s="36" t="s">
        <v>2960</v>
      </c>
      <c r="E493" s="36" t="s">
        <v>537</v>
      </c>
      <c r="F493" s="36" t="s">
        <v>3296</v>
      </c>
      <c r="G493" s="3" t="s">
        <v>2689</v>
      </c>
      <c r="H493" s="3" t="s">
        <v>2868</v>
      </c>
      <c r="I493" s="60" t="s">
        <v>1320</v>
      </c>
      <c r="J493" s="41">
        <v>1845</v>
      </c>
      <c r="K493" s="20"/>
      <c r="L493" s="19"/>
      <c r="M493" s="20">
        <v>1974</v>
      </c>
      <c r="N493" s="19"/>
      <c r="O493" s="36"/>
      <c r="P493" s="19"/>
      <c r="Q493" s="41" t="s">
        <v>2924</v>
      </c>
      <c r="R493" s="19" t="s">
        <v>2869</v>
      </c>
      <c r="S493" s="36"/>
      <c r="T493" s="19"/>
      <c r="U493" s="19"/>
      <c r="V493" s="52" t="s">
        <v>540</v>
      </c>
      <c r="W493" s="36" t="s">
        <v>1866</v>
      </c>
      <c r="X493" s="19"/>
      <c r="Y493" s="19"/>
      <c r="Z493" s="25"/>
      <c r="AA493" s="25"/>
      <c r="AB493" s="19"/>
    </row>
    <row r="494" spans="1:28" s="7" customFormat="1" ht="15" customHeight="1">
      <c r="A494" s="19">
        <v>432</v>
      </c>
      <c r="B494" s="36" t="s">
        <v>2146</v>
      </c>
      <c r="C494" s="19"/>
      <c r="D494" s="36" t="s">
        <v>2960</v>
      </c>
      <c r="E494" s="36" t="s">
        <v>2971</v>
      </c>
      <c r="F494" s="36" t="s">
        <v>2972</v>
      </c>
      <c r="G494" s="3" t="s">
        <v>2750</v>
      </c>
      <c r="H494" s="3" t="s">
        <v>2813</v>
      </c>
      <c r="I494" s="60" t="s">
        <v>1322</v>
      </c>
      <c r="J494" s="41">
        <v>1833</v>
      </c>
      <c r="K494" s="20"/>
      <c r="L494" s="19"/>
      <c r="M494" s="20">
        <v>1979</v>
      </c>
      <c r="N494" s="19"/>
      <c r="O494" s="36" t="s">
        <v>622</v>
      </c>
      <c r="P494" s="19"/>
      <c r="Q494" s="41" t="s">
        <v>3119</v>
      </c>
      <c r="R494" s="19"/>
      <c r="S494" s="36"/>
      <c r="T494" s="19"/>
      <c r="U494" s="19"/>
      <c r="V494" s="52" t="s">
        <v>536</v>
      </c>
      <c r="W494" s="36" t="s">
        <v>445</v>
      </c>
      <c r="X494" s="19"/>
      <c r="Y494" s="19"/>
      <c r="Z494" s="25"/>
      <c r="AA494" s="25"/>
      <c r="AB494" s="19"/>
    </row>
    <row r="495" spans="1:28" s="7" customFormat="1" ht="15" customHeight="1">
      <c r="A495" s="19">
        <v>431</v>
      </c>
      <c r="B495" s="36" t="s">
        <v>2146</v>
      </c>
      <c r="C495" s="19"/>
      <c r="D495" s="36" t="s">
        <v>2960</v>
      </c>
      <c r="E495" s="36" t="s">
        <v>2971</v>
      </c>
      <c r="F495" s="36" t="s">
        <v>2972</v>
      </c>
      <c r="G495" s="3" t="s">
        <v>1321</v>
      </c>
      <c r="H495" s="3" t="s">
        <v>2751</v>
      </c>
      <c r="I495" s="60" t="s">
        <v>1322</v>
      </c>
      <c r="J495" s="41">
        <v>1833</v>
      </c>
      <c r="K495" s="20"/>
      <c r="L495" s="19"/>
      <c r="M495" s="20">
        <v>1979</v>
      </c>
      <c r="N495" s="19"/>
      <c r="O495" s="36" t="s">
        <v>2752</v>
      </c>
      <c r="P495" s="19"/>
      <c r="Q495" s="41" t="s">
        <v>3119</v>
      </c>
      <c r="R495" s="19"/>
      <c r="S495" s="36"/>
      <c r="T495" s="19"/>
      <c r="U495" s="19"/>
      <c r="V495" s="52" t="s">
        <v>320</v>
      </c>
      <c r="W495" s="36" t="s">
        <v>312</v>
      </c>
      <c r="X495" s="19"/>
      <c r="Y495" s="19"/>
      <c r="Z495" s="25"/>
      <c r="AA495" s="25"/>
      <c r="AB495" s="19"/>
    </row>
    <row r="496" spans="1:28" s="12" customFormat="1" ht="15" customHeight="1">
      <c r="A496" s="19">
        <v>433</v>
      </c>
      <c r="B496" s="36" t="s">
        <v>2146</v>
      </c>
      <c r="C496" s="19"/>
      <c r="D496" s="36" t="s">
        <v>2960</v>
      </c>
      <c r="E496" s="36" t="s">
        <v>3437</v>
      </c>
      <c r="F496" s="36" t="s">
        <v>390</v>
      </c>
      <c r="G496" s="3" t="s">
        <v>391</v>
      </c>
      <c r="H496" s="3" t="s">
        <v>1464</v>
      </c>
      <c r="I496" s="60" t="s">
        <v>1465</v>
      </c>
      <c r="J496" s="41">
        <v>1844</v>
      </c>
      <c r="K496" s="20">
        <v>2006</v>
      </c>
      <c r="L496" s="19"/>
      <c r="M496" s="20">
        <v>1979</v>
      </c>
      <c r="N496" s="19"/>
      <c r="O496" s="36"/>
      <c r="P496" s="19"/>
      <c r="Q496" s="41" t="s">
        <v>2848</v>
      </c>
      <c r="R496" s="19"/>
      <c r="S496" s="36" t="s">
        <v>3209</v>
      </c>
      <c r="T496" s="19"/>
      <c r="U496" s="19"/>
      <c r="V496" s="52" t="s">
        <v>3257</v>
      </c>
      <c r="W496" s="36" t="s">
        <v>2822</v>
      </c>
      <c r="X496" s="19"/>
      <c r="Y496" s="19"/>
      <c r="Z496" s="19"/>
      <c r="AA496" s="19"/>
      <c r="AB496" s="19"/>
    </row>
    <row r="497" spans="1:28" s="7" customFormat="1" ht="15" customHeight="1">
      <c r="A497" s="19">
        <v>434</v>
      </c>
      <c r="B497" s="36" t="s">
        <v>2146</v>
      </c>
      <c r="C497" s="19"/>
      <c r="D497" s="36" t="s">
        <v>2960</v>
      </c>
      <c r="E497" s="36" t="s">
        <v>3437</v>
      </c>
      <c r="F497" s="36" t="s">
        <v>390</v>
      </c>
      <c r="G497" s="3" t="s">
        <v>1973</v>
      </c>
      <c r="H497" s="3" t="s">
        <v>2638</v>
      </c>
      <c r="I497" s="60" t="s">
        <v>1427</v>
      </c>
      <c r="J497" s="41">
        <v>1905</v>
      </c>
      <c r="K497" s="20">
        <v>2006</v>
      </c>
      <c r="L497" s="19"/>
      <c r="M497" s="20">
        <v>1985</v>
      </c>
      <c r="N497" s="19"/>
      <c r="O497" s="36"/>
      <c r="P497" s="19"/>
      <c r="Q497" s="41" t="s">
        <v>3119</v>
      </c>
      <c r="R497" s="19"/>
      <c r="S497" s="36"/>
      <c r="T497" s="19"/>
      <c r="U497" s="19"/>
      <c r="V497" s="52" t="s">
        <v>370</v>
      </c>
      <c r="W497" s="36" t="s">
        <v>371</v>
      </c>
      <c r="X497" s="19"/>
      <c r="Y497" s="19"/>
      <c r="Z497" s="25"/>
      <c r="AA497" s="25"/>
      <c r="AB497" s="19"/>
    </row>
    <row r="498" spans="1:28" s="7" customFormat="1" ht="15" customHeight="1">
      <c r="A498" s="19">
        <v>435</v>
      </c>
      <c r="B498" s="36" t="s">
        <v>2146</v>
      </c>
      <c r="C498" s="19"/>
      <c r="D498" s="36" t="s">
        <v>2960</v>
      </c>
      <c r="E498" s="36" t="s">
        <v>3437</v>
      </c>
      <c r="F498" s="36" t="s">
        <v>390</v>
      </c>
      <c r="G498" s="3" t="s">
        <v>959</v>
      </c>
      <c r="H498" s="3" t="s">
        <v>3113</v>
      </c>
      <c r="I498" s="59" t="s">
        <v>2427</v>
      </c>
      <c r="J498" s="41">
        <v>1924</v>
      </c>
      <c r="K498" s="20">
        <v>2009</v>
      </c>
      <c r="L498" s="19" t="s">
        <v>2746</v>
      </c>
      <c r="M498" s="20"/>
      <c r="N498" s="19"/>
      <c r="O498" s="36"/>
      <c r="P498" s="19"/>
      <c r="Q498" s="41" t="s">
        <v>3119</v>
      </c>
      <c r="R498" s="19" t="s">
        <v>2983</v>
      </c>
      <c r="S498" s="36"/>
      <c r="T498" s="19"/>
      <c r="U498" s="19"/>
      <c r="V498" s="52" t="s">
        <v>2779</v>
      </c>
      <c r="W498" s="36" t="s">
        <v>1055</v>
      </c>
      <c r="X498" s="19"/>
      <c r="Y498" s="19"/>
      <c r="Z498" s="19"/>
      <c r="AA498" s="19"/>
      <c r="AB498" s="19"/>
    </row>
    <row r="499" spans="1:28" s="7" customFormat="1" ht="15" customHeight="1">
      <c r="A499" s="19"/>
      <c r="B499" s="36" t="s">
        <v>2146</v>
      </c>
      <c r="C499" s="19"/>
      <c r="D499" s="36" t="s">
        <v>2960</v>
      </c>
      <c r="E499" s="36"/>
      <c r="F499" s="36" t="s">
        <v>3135</v>
      </c>
      <c r="G499" s="3" t="s">
        <v>119</v>
      </c>
      <c r="H499" s="3" t="s">
        <v>3251</v>
      </c>
      <c r="I499" s="60" t="s">
        <v>125</v>
      </c>
      <c r="J499" s="41">
        <v>1906</v>
      </c>
      <c r="K499" s="20"/>
      <c r="L499" s="19"/>
      <c r="M499" s="20">
        <v>1981</v>
      </c>
      <c r="N499" s="19"/>
      <c r="O499" t="s">
        <v>622</v>
      </c>
      <c r="P499" s="19"/>
      <c r="Q499" s="51" t="s">
        <v>2924</v>
      </c>
      <c r="R499" s="19" t="s">
        <v>816</v>
      </c>
      <c r="S499" s="36"/>
      <c r="T499" s="19"/>
      <c r="U499" s="19"/>
      <c r="V499" s="57" t="s">
        <v>126</v>
      </c>
      <c r="W499" s="36" t="s">
        <v>1036</v>
      </c>
      <c r="X499" s="19"/>
      <c r="Y499" s="19"/>
      <c r="Z499" s="25"/>
      <c r="AA499" s="25"/>
      <c r="AB499" s="19"/>
    </row>
    <row r="500" spans="1:28" s="7" customFormat="1" ht="15" customHeight="1">
      <c r="A500" s="19">
        <v>436</v>
      </c>
      <c r="B500" s="36" t="s">
        <v>2146</v>
      </c>
      <c r="C500" s="19"/>
      <c r="D500" s="36" t="s">
        <v>3283</v>
      </c>
      <c r="E500" s="36" t="s">
        <v>3284</v>
      </c>
      <c r="F500" s="36" t="s">
        <v>3285</v>
      </c>
      <c r="G500" s="3" t="s">
        <v>1428</v>
      </c>
      <c r="H500" s="3" t="s">
        <v>29</v>
      </c>
      <c r="I500" s="60" t="s">
        <v>1429</v>
      </c>
      <c r="J500" s="41">
        <v>1815</v>
      </c>
      <c r="K500" s="20">
        <v>2010</v>
      </c>
      <c r="L500" s="19">
        <v>12</v>
      </c>
      <c r="M500" s="20"/>
      <c r="N500" s="19"/>
      <c r="O500" s="36"/>
      <c r="P500" s="19"/>
      <c r="Q500" s="41" t="s">
        <v>3119</v>
      </c>
      <c r="R500" s="19"/>
      <c r="S500" s="36"/>
      <c r="T500" s="19"/>
      <c r="U500" s="19"/>
      <c r="V500" s="52"/>
      <c r="W500" s="36" t="s">
        <v>1135</v>
      </c>
      <c r="X500" s="19" t="s">
        <v>1803</v>
      </c>
      <c r="Y500" s="19"/>
      <c r="Z500" s="19"/>
      <c r="AA500" s="19"/>
      <c r="AB500" s="19"/>
    </row>
    <row r="501" spans="1:28" s="7" customFormat="1" ht="15" customHeight="1">
      <c r="A501" s="19">
        <v>437</v>
      </c>
      <c r="B501" s="36" t="s">
        <v>1771</v>
      </c>
      <c r="C501" s="19"/>
      <c r="D501" s="36" t="s">
        <v>815</v>
      </c>
      <c r="E501" s="36" t="s">
        <v>815</v>
      </c>
      <c r="F501" s="36" t="s">
        <v>815</v>
      </c>
      <c r="G501" s="3" t="s">
        <v>755</v>
      </c>
      <c r="H501" s="3" t="s">
        <v>756</v>
      </c>
      <c r="I501" s="59" t="s">
        <v>2017</v>
      </c>
      <c r="J501" s="41">
        <v>1912</v>
      </c>
      <c r="K501" s="20"/>
      <c r="L501" s="19"/>
      <c r="M501" s="20">
        <v>2007</v>
      </c>
      <c r="N501" s="19"/>
      <c r="O501" s="36" t="s">
        <v>288</v>
      </c>
      <c r="P501" s="19"/>
      <c r="Q501" s="41" t="s">
        <v>2848</v>
      </c>
      <c r="R501" s="19"/>
      <c r="S501" s="36" t="s">
        <v>2848</v>
      </c>
      <c r="T501" s="19"/>
      <c r="U501" s="19"/>
      <c r="V501" s="52"/>
      <c r="W501" s="36" t="s">
        <v>757</v>
      </c>
      <c r="X501" s="19"/>
      <c r="Y501" s="19"/>
      <c r="Z501" s="19"/>
      <c r="AA501" s="19"/>
      <c r="AB501" s="19"/>
    </row>
    <row r="502" spans="1:28" s="7" customFormat="1" ht="15" customHeight="1">
      <c r="A502" s="19">
        <v>438</v>
      </c>
      <c r="B502" s="36" t="s">
        <v>1771</v>
      </c>
      <c r="C502" s="19"/>
      <c r="D502" s="36" t="s">
        <v>2943</v>
      </c>
      <c r="E502" s="36" t="s">
        <v>2943</v>
      </c>
      <c r="F502" s="36" t="s">
        <v>2943</v>
      </c>
      <c r="G502" s="3" t="s">
        <v>1351</v>
      </c>
      <c r="H502" s="3" t="s">
        <v>77</v>
      </c>
      <c r="I502" s="59" t="s">
        <v>2429</v>
      </c>
      <c r="J502" s="41">
        <v>1952</v>
      </c>
      <c r="K502" s="20">
        <v>2006</v>
      </c>
      <c r="L502" s="19"/>
      <c r="M502" s="20">
        <v>1979</v>
      </c>
      <c r="N502" s="19"/>
      <c r="O502" s="36" t="s">
        <v>288</v>
      </c>
      <c r="P502" s="19"/>
      <c r="Q502" s="41" t="s">
        <v>3119</v>
      </c>
      <c r="R502" s="19"/>
      <c r="S502" s="36"/>
      <c r="T502" s="19"/>
      <c r="U502" s="19"/>
      <c r="V502" s="52"/>
      <c r="W502" s="36" t="s">
        <v>2825</v>
      </c>
      <c r="X502" s="19"/>
      <c r="Y502" s="19"/>
      <c r="Z502" s="25"/>
      <c r="AA502" s="25"/>
      <c r="AB502" s="19"/>
    </row>
    <row r="503" spans="1:28" s="12" customFormat="1" ht="15" customHeight="1">
      <c r="A503" s="19"/>
      <c r="B503" s="36" t="s">
        <v>28</v>
      </c>
      <c r="C503" s="19"/>
      <c r="D503" s="36" t="s">
        <v>1048</v>
      </c>
      <c r="E503" s="36" t="s">
        <v>698</v>
      </c>
      <c r="F503" s="36" t="s">
        <v>1346</v>
      </c>
      <c r="G503" s="3" t="s">
        <v>1347</v>
      </c>
      <c r="H503" s="3" t="s">
        <v>1348</v>
      </c>
      <c r="I503" s="59" t="s">
        <v>1480</v>
      </c>
      <c r="J503" s="41">
        <v>1758</v>
      </c>
      <c r="K503" s="20"/>
      <c r="L503" s="19"/>
      <c r="M503" s="20">
        <v>1993</v>
      </c>
      <c r="N503" s="19"/>
      <c r="O503" s="36"/>
      <c r="P503" s="19"/>
      <c r="Q503" s="41" t="s">
        <v>2924</v>
      </c>
      <c r="R503" s="19"/>
      <c r="S503" s="36"/>
      <c r="T503" s="19"/>
      <c r="U503" s="19"/>
      <c r="V503" s="52"/>
      <c r="W503" s="36" t="s">
        <v>570</v>
      </c>
      <c r="X503" s="19"/>
      <c r="Y503" s="19"/>
      <c r="Z503" s="25"/>
      <c r="AA503" s="25"/>
      <c r="AB503" s="19"/>
    </row>
    <row r="504" spans="1:28" s="12" customFormat="1" ht="15" customHeight="1">
      <c r="A504" s="19"/>
      <c r="B504" s="36" t="s">
        <v>53</v>
      </c>
      <c r="C504" s="19"/>
      <c r="D504" s="36" t="s">
        <v>1965</v>
      </c>
      <c r="E504" t="s">
        <v>1474</v>
      </c>
      <c r="F504" s="36" t="s">
        <v>1366</v>
      </c>
      <c r="G504" s="3" t="s">
        <v>1242</v>
      </c>
      <c r="H504" s="3" t="s">
        <v>1243</v>
      </c>
      <c r="I504" s="60" t="s">
        <v>1244</v>
      </c>
      <c r="J504" s="41">
        <v>1923</v>
      </c>
      <c r="K504" s="20"/>
      <c r="L504" s="19"/>
      <c r="M504" s="20">
        <v>1993</v>
      </c>
      <c r="N504" s="19"/>
      <c r="O504" s="36"/>
      <c r="P504" s="19"/>
      <c r="Q504" s="51" t="s">
        <v>2362</v>
      </c>
      <c r="R504" s="19"/>
      <c r="S504" s="36"/>
      <c r="T504" s="19"/>
      <c r="U504" s="19"/>
      <c r="V504" s="57"/>
      <c r="W504" t="s">
        <v>1703</v>
      </c>
      <c r="X504" s="19"/>
      <c r="Y504" s="19"/>
      <c r="Z504" s="25"/>
      <c r="AA504" s="25"/>
      <c r="AB504" s="19"/>
    </row>
    <row r="505" spans="1:28" s="7" customFormat="1" ht="15" customHeight="1">
      <c r="A505" s="19">
        <v>440.1</v>
      </c>
      <c r="B505" s="36" t="s">
        <v>28</v>
      </c>
      <c r="C505" s="19"/>
      <c r="D505" s="36" t="s">
        <v>1048</v>
      </c>
      <c r="E505" t="s">
        <v>1355</v>
      </c>
      <c r="F505" s="36" t="s">
        <v>904</v>
      </c>
      <c r="G505" s="3" t="s">
        <v>8</v>
      </c>
      <c r="H505" s="3" t="s">
        <v>2446</v>
      </c>
      <c r="I505" s="59" t="s">
        <v>2210</v>
      </c>
      <c r="J505" s="41">
        <v>1905</v>
      </c>
      <c r="K505" s="20">
        <v>1966</v>
      </c>
      <c r="L505" s="19"/>
      <c r="M505" s="20"/>
      <c r="N505" s="19"/>
      <c r="O505" s="36" t="s">
        <v>921</v>
      </c>
      <c r="P505" s="19"/>
      <c r="Q505" s="41" t="s">
        <v>2848</v>
      </c>
      <c r="R505" s="19"/>
      <c r="S505" s="36"/>
      <c r="T505" s="19"/>
      <c r="U505" s="19"/>
      <c r="V505" s="52"/>
      <c r="W505" t="s">
        <v>1482</v>
      </c>
      <c r="X505" s="19"/>
      <c r="Y505" s="19"/>
      <c r="Z505" s="19"/>
      <c r="AA505" s="25"/>
      <c r="AB505" s="19"/>
    </row>
    <row r="506" spans="1:28" s="7" customFormat="1" ht="15" customHeight="1">
      <c r="A506" s="19">
        <v>441</v>
      </c>
      <c r="B506" s="36" t="s">
        <v>28</v>
      </c>
      <c r="C506" s="19"/>
      <c r="D506" s="36" t="s">
        <v>1048</v>
      </c>
      <c r="E506" t="s">
        <v>1355</v>
      </c>
      <c r="F506" s="36" t="s">
        <v>904</v>
      </c>
      <c r="G506" s="3" t="s">
        <v>8</v>
      </c>
      <c r="H506" s="3" t="s">
        <v>230</v>
      </c>
      <c r="I506" s="60" t="s">
        <v>1368</v>
      </c>
      <c r="J506" s="41">
        <v>1758</v>
      </c>
      <c r="K506" s="20">
        <v>2010</v>
      </c>
      <c r="L506" s="19" t="s">
        <v>3091</v>
      </c>
      <c r="M506" s="20">
        <v>1986</v>
      </c>
      <c r="N506" s="19"/>
      <c r="O506" s="36"/>
      <c r="P506" s="19"/>
      <c r="Q506" s="41" t="s">
        <v>2924</v>
      </c>
      <c r="R506" s="19" t="s">
        <v>1035</v>
      </c>
      <c r="S506" s="36"/>
      <c r="T506" s="19"/>
      <c r="U506" s="19"/>
      <c r="V506" s="52"/>
      <c r="W506" s="36" t="s">
        <v>1533</v>
      </c>
      <c r="X506" s="19" t="s">
        <v>240</v>
      </c>
      <c r="Y506" s="19"/>
      <c r="Z506" s="25"/>
      <c r="AA506" s="25"/>
      <c r="AB506" s="19"/>
    </row>
    <row r="507" spans="1:28" s="7" customFormat="1" ht="15" customHeight="1">
      <c r="A507" s="19"/>
      <c r="B507" s="36" t="s">
        <v>28</v>
      </c>
      <c r="C507" s="19"/>
      <c r="D507" s="36" t="s">
        <v>1048</v>
      </c>
      <c r="E507" t="s">
        <v>1355</v>
      </c>
      <c r="F507" s="36" t="s">
        <v>904</v>
      </c>
      <c r="G507" s="3" t="s">
        <v>8</v>
      </c>
      <c r="H507" s="3" t="s">
        <v>1483</v>
      </c>
      <c r="I507" s="59" t="s">
        <v>1484</v>
      </c>
      <c r="J507" s="41">
        <v>1905</v>
      </c>
      <c r="K507" s="20"/>
      <c r="L507" s="19"/>
      <c r="M507" s="20">
        <v>1993</v>
      </c>
      <c r="N507" s="19"/>
      <c r="O507" s="36"/>
      <c r="P507" s="19"/>
      <c r="Q507" s="51" t="s">
        <v>1485</v>
      </c>
      <c r="R507" s="19"/>
      <c r="S507" s="36"/>
      <c r="T507" s="19"/>
      <c r="U507" s="19"/>
      <c r="V507" s="52"/>
      <c r="W507" s="36" t="s">
        <v>1486</v>
      </c>
      <c r="X507" s="19"/>
      <c r="Y507" s="19"/>
      <c r="Z507" s="25"/>
      <c r="AA507" s="25"/>
      <c r="AB507" s="19"/>
    </row>
    <row r="508" spans="1:28" s="7" customFormat="1" ht="15" customHeight="1">
      <c r="A508" s="19"/>
      <c r="B508" s="36" t="s">
        <v>53</v>
      </c>
      <c r="C508" s="19"/>
      <c r="D508" s="36" t="s">
        <v>1965</v>
      </c>
      <c r="E508" t="s">
        <v>1474</v>
      </c>
      <c r="F508" s="36" t="s">
        <v>1147</v>
      </c>
      <c r="G508" s="3" t="s">
        <v>1308</v>
      </c>
      <c r="H508" s="3" t="s">
        <v>1160</v>
      </c>
      <c r="I508" s="60" t="s">
        <v>1291</v>
      </c>
      <c r="J508" s="41">
        <v>1905</v>
      </c>
      <c r="K508" s="20"/>
      <c r="L508" s="19"/>
      <c r="M508" s="20">
        <v>1993</v>
      </c>
      <c r="N508" s="19"/>
      <c r="O508" s="36"/>
      <c r="P508" s="19"/>
      <c r="Q508" s="51" t="s">
        <v>1485</v>
      </c>
      <c r="R508" s="19"/>
      <c r="S508" s="36"/>
      <c r="T508" s="19"/>
      <c r="U508" s="19"/>
      <c r="V508" s="52"/>
      <c r="W508" s="36" t="s">
        <v>1161</v>
      </c>
      <c r="X508" s="19"/>
      <c r="Y508" s="19"/>
      <c r="Z508" s="25"/>
      <c r="AA508" s="25"/>
      <c r="AB508" s="19"/>
    </row>
    <row r="509" spans="1:28" s="7" customFormat="1" ht="15" customHeight="1">
      <c r="A509" s="19"/>
      <c r="B509" s="36" t="s">
        <v>53</v>
      </c>
      <c r="C509" s="19"/>
      <c r="D509" s="36" t="s">
        <v>1965</v>
      </c>
      <c r="E509" t="s">
        <v>1474</v>
      </c>
      <c r="F509" s="36" t="s">
        <v>1147</v>
      </c>
      <c r="G509" s="3" t="s">
        <v>1704</v>
      </c>
      <c r="H509" s="3" t="s">
        <v>1705</v>
      </c>
      <c r="I509" s="59" t="s">
        <v>1706</v>
      </c>
      <c r="J509" s="41">
        <v>1900</v>
      </c>
      <c r="K509" s="20"/>
      <c r="L509" s="19"/>
      <c r="M509" s="20">
        <v>1993</v>
      </c>
      <c r="N509" s="19"/>
      <c r="O509" s="36"/>
      <c r="P509" s="19"/>
      <c r="Q509" s="51" t="s">
        <v>2362</v>
      </c>
      <c r="R509" s="19"/>
      <c r="S509" s="36"/>
      <c r="T509" s="19"/>
      <c r="U509" s="19"/>
      <c r="V509" s="52"/>
      <c r="W509" s="36" t="s">
        <v>1161</v>
      </c>
      <c r="X509" s="19"/>
      <c r="Y509" s="19"/>
      <c r="Z509" s="25"/>
      <c r="AA509" s="25"/>
      <c r="AB509" s="19"/>
    </row>
    <row r="510" spans="1:28" s="7" customFormat="1" ht="15" customHeight="1">
      <c r="A510" s="19"/>
      <c r="B510" s="36" t="s">
        <v>53</v>
      </c>
      <c r="C510" s="19"/>
      <c r="D510" s="36" t="s">
        <v>1965</v>
      </c>
      <c r="E510" t="s">
        <v>1355</v>
      </c>
      <c r="F510" s="36" t="s">
        <v>1487</v>
      </c>
      <c r="G510" s="3" t="s">
        <v>1488</v>
      </c>
      <c r="H510" s="3" t="s">
        <v>1489</v>
      </c>
      <c r="I510" s="59" t="s">
        <v>1354</v>
      </c>
      <c r="J510" s="41">
        <v>1926</v>
      </c>
      <c r="K510" s="20"/>
      <c r="L510" s="19"/>
      <c r="M510" s="20">
        <v>1993</v>
      </c>
      <c r="N510" s="19"/>
      <c r="O510" s="36"/>
      <c r="P510" s="19"/>
      <c r="Q510" s="51" t="s">
        <v>2362</v>
      </c>
      <c r="R510" s="19"/>
      <c r="S510" s="36"/>
      <c r="T510" s="19"/>
      <c r="U510" s="19"/>
      <c r="V510" s="52"/>
      <c r="W510" s="36" t="s">
        <v>1486</v>
      </c>
      <c r="X510" s="19"/>
      <c r="Y510" s="19"/>
      <c r="Z510" s="25"/>
      <c r="AA510" s="25"/>
      <c r="AB510" s="19"/>
    </row>
    <row r="511" spans="1:28" s="7" customFormat="1" ht="15" customHeight="1">
      <c r="A511" s="19"/>
      <c r="B511" t="s">
        <v>1302</v>
      </c>
      <c r="C511" s="19"/>
      <c r="D511" s="36" t="s">
        <v>1965</v>
      </c>
      <c r="E511" t="s">
        <v>1355</v>
      </c>
      <c r="F511" s="36" t="s">
        <v>1487</v>
      </c>
      <c r="G511" s="3" t="s">
        <v>1488</v>
      </c>
      <c r="H511" s="3" t="s">
        <v>1303</v>
      </c>
      <c r="I511" s="60" t="s">
        <v>1145</v>
      </c>
      <c r="J511" s="41">
        <v>1923</v>
      </c>
      <c r="K511" s="20"/>
      <c r="L511" s="19"/>
      <c r="M511" s="20">
        <v>1993</v>
      </c>
      <c r="N511" s="19"/>
      <c r="O511" s="36"/>
      <c r="P511" s="19"/>
      <c r="Q511" s="51" t="s">
        <v>1146</v>
      </c>
      <c r="R511" s="19"/>
      <c r="S511" s="36"/>
      <c r="T511" s="19"/>
      <c r="U511" s="19"/>
      <c r="V511" s="52"/>
      <c r="W511" s="36" t="s">
        <v>1486</v>
      </c>
      <c r="X511" s="19"/>
      <c r="Y511" s="19"/>
      <c r="Z511" s="25"/>
      <c r="AA511" s="19"/>
      <c r="AB511" s="19"/>
    </row>
    <row r="512" spans="1:28" s="7" customFormat="1" ht="15" customHeight="1">
      <c r="A512" s="19"/>
      <c r="B512" t="s">
        <v>53</v>
      </c>
      <c r="C512" s="19"/>
      <c r="D512" s="36" t="s">
        <v>1965</v>
      </c>
      <c r="E512" t="s">
        <v>1474</v>
      </c>
      <c r="F512" s="36" t="s">
        <v>1487</v>
      </c>
      <c r="G512" s="3" t="s">
        <v>1162</v>
      </c>
      <c r="H512" s="3" t="s">
        <v>970</v>
      </c>
      <c r="I512" s="59" t="s">
        <v>971</v>
      </c>
      <c r="J512" s="41">
        <v>1932</v>
      </c>
      <c r="K512" s="20"/>
      <c r="L512" s="19"/>
      <c r="M512" s="20">
        <v>1993</v>
      </c>
      <c r="N512" s="19"/>
      <c r="O512" s="36"/>
      <c r="P512" s="19"/>
      <c r="Q512" s="51" t="s">
        <v>1969</v>
      </c>
      <c r="R512" s="19"/>
      <c r="S512" s="36"/>
      <c r="T512" s="19"/>
      <c r="U512" s="19"/>
      <c r="V512" s="57" t="s">
        <v>972</v>
      </c>
      <c r="W512" s="36" t="s">
        <v>1486</v>
      </c>
      <c r="X512" s="19"/>
      <c r="Y512" s="19"/>
      <c r="Z512" s="25"/>
      <c r="AA512" s="25"/>
      <c r="AB512" s="19"/>
    </row>
    <row r="513" spans="1:28" s="7" customFormat="1" ht="15" customHeight="1">
      <c r="A513" s="19"/>
      <c r="B513" t="s">
        <v>53</v>
      </c>
      <c r="C513" s="19"/>
      <c r="D513" s="36" t="s">
        <v>1965</v>
      </c>
      <c r="E513" t="s">
        <v>1474</v>
      </c>
      <c r="F513" s="36" t="s">
        <v>1487</v>
      </c>
      <c r="G513" s="3" t="s">
        <v>1268</v>
      </c>
      <c r="H513" s="3" t="s">
        <v>1262</v>
      </c>
      <c r="I513" s="59" t="s">
        <v>1409</v>
      </c>
      <c r="J513" s="41">
        <v>1923</v>
      </c>
      <c r="K513" s="20"/>
      <c r="L513" s="19"/>
      <c r="M513" s="20">
        <v>1993</v>
      </c>
      <c r="N513" s="19"/>
      <c r="O513" s="36"/>
      <c r="P513" s="19"/>
      <c r="Q513" s="51" t="s">
        <v>2362</v>
      </c>
      <c r="R513" s="19"/>
      <c r="S513" s="36"/>
      <c r="T513" s="19"/>
      <c r="U513" s="19"/>
      <c r="V513" s="57" t="s">
        <v>1410</v>
      </c>
      <c r="W513" s="36" t="s">
        <v>1267</v>
      </c>
      <c r="X513" s="19"/>
      <c r="Y513" s="19"/>
      <c r="Z513" s="25"/>
      <c r="AA513" s="25"/>
      <c r="AB513" s="19"/>
    </row>
    <row r="514" spans="1:28" s="7" customFormat="1" ht="15" customHeight="1">
      <c r="A514" s="19"/>
      <c r="B514" s="36" t="s">
        <v>53</v>
      </c>
      <c r="C514" s="19"/>
      <c r="D514" s="36" t="s">
        <v>1965</v>
      </c>
      <c r="E514" t="s">
        <v>1355</v>
      </c>
      <c r="F514" s="36" t="s">
        <v>1487</v>
      </c>
      <c r="G514" s="3" t="s">
        <v>1199</v>
      </c>
      <c r="H514" s="3" t="s">
        <v>1200</v>
      </c>
      <c r="I514" s="59" t="s">
        <v>1473</v>
      </c>
      <c r="J514" s="41">
        <v>1881</v>
      </c>
      <c r="K514" s="20"/>
      <c r="L514" s="19"/>
      <c r="M514" s="20">
        <v>1993</v>
      </c>
      <c r="N514" s="19"/>
      <c r="O514" s="36"/>
      <c r="P514" s="19"/>
      <c r="Q514" s="51" t="s">
        <v>2362</v>
      </c>
      <c r="R514" s="19"/>
      <c r="S514" s="36"/>
      <c r="T514" s="19"/>
      <c r="U514" s="19"/>
      <c r="V514" s="57" t="s">
        <v>839</v>
      </c>
      <c r="W514" t="s">
        <v>1301</v>
      </c>
      <c r="X514" s="19"/>
      <c r="Y514" s="19"/>
      <c r="Z514" s="25"/>
      <c r="AA514" s="25"/>
      <c r="AB514" s="19"/>
    </row>
    <row r="515" spans="1:28" s="7" customFormat="1" ht="15" customHeight="1">
      <c r="A515" s="19"/>
      <c r="B515" s="36" t="s">
        <v>53</v>
      </c>
      <c r="C515" s="19"/>
      <c r="D515" s="36" t="s">
        <v>1965</v>
      </c>
      <c r="E515" t="s">
        <v>1474</v>
      </c>
      <c r="F515" s="36" t="s">
        <v>1487</v>
      </c>
      <c r="G515" s="3" t="s">
        <v>1199</v>
      </c>
      <c r="H515" s="3" t="s">
        <v>1475</v>
      </c>
      <c r="I515" s="59" t="s">
        <v>1613</v>
      </c>
      <c r="J515" s="41">
        <v>1880</v>
      </c>
      <c r="K515" s="20"/>
      <c r="L515" s="19"/>
      <c r="M515" s="20">
        <v>1993</v>
      </c>
      <c r="N515" s="19"/>
      <c r="O515" s="36"/>
      <c r="P515" s="19"/>
      <c r="Q515" s="51" t="s">
        <v>1485</v>
      </c>
      <c r="R515" s="19"/>
      <c r="S515" s="36"/>
      <c r="T515" s="19"/>
      <c r="U515" s="19"/>
      <c r="V515" s="57" t="s">
        <v>1299</v>
      </c>
      <c r="W515" t="s">
        <v>1300</v>
      </c>
      <c r="X515" s="19"/>
      <c r="Y515" s="19"/>
      <c r="Z515" s="25"/>
      <c r="AA515" s="25"/>
      <c r="AB515" s="19"/>
    </row>
    <row r="516" spans="1:28" s="7" customFormat="1" ht="15" customHeight="1">
      <c r="A516" s="19"/>
      <c r="B516" s="36" t="s">
        <v>53</v>
      </c>
      <c r="C516" s="19"/>
      <c r="D516" s="36" t="s">
        <v>1965</v>
      </c>
      <c r="E516" t="s">
        <v>1474</v>
      </c>
      <c r="F516" s="36" t="s">
        <v>1085</v>
      </c>
      <c r="G516" s="3" t="s">
        <v>1086</v>
      </c>
      <c r="H516" s="3" t="s">
        <v>1097</v>
      </c>
      <c r="I516" s="59" t="s">
        <v>1098</v>
      </c>
      <c r="J516" s="41">
        <v>1900</v>
      </c>
      <c r="K516" s="20"/>
      <c r="L516" s="19"/>
      <c r="M516" s="20">
        <v>1993</v>
      </c>
      <c r="N516" s="19"/>
      <c r="O516" s="36"/>
      <c r="P516" s="19"/>
      <c r="Q516" s="51" t="s">
        <v>2362</v>
      </c>
      <c r="R516" s="19"/>
      <c r="S516" s="36"/>
      <c r="T516" s="19"/>
      <c r="U516" s="19"/>
      <c r="V516" s="57"/>
      <c r="W516" t="s">
        <v>1161</v>
      </c>
      <c r="X516" s="19"/>
      <c r="Y516" s="19"/>
      <c r="Z516" s="25"/>
      <c r="AA516" s="25"/>
      <c r="AB516" s="19"/>
    </row>
    <row r="517" spans="1:28" s="7" customFormat="1" ht="15" customHeight="1">
      <c r="A517" s="19"/>
      <c r="B517" s="36" t="s">
        <v>53</v>
      </c>
      <c r="C517" s="19"/>
      <c r="D517" s="36" t="s">
        <v>1965</v>
      </c>
      <c r="E517" t="s">
        <v>1474</v>
      </c>
      <c r="F517" s="36" t="s">
        <v>973</v>
      </c>
      <c r="G517" s="3" t="s">
        <v>974</v>
      </c>
      <c r="H517" s="3" t="s">
        <v>975</v>
      </c>
      <c r="I517" s="59" t="s">
        <v>976</v>
      </c>
      <c r="J517" s="41">
        <v>1884</v>
      </c>
      <c r="K517" s="20"/>
      <c r="L517" s="19"/>
      <c r="M517" s="20">
        <v>1993</v>
      </c>
      <c r="N517" s="19"/>
      <c r="O517" s="36"/>
      <c r="P517" s="19"/>
      <c r="Q517" s="51" t="s">
        <v>977</v>
      </c>
      <c r="R517" s="19"/>
      <c r="S517" s="36"/>
      <c r="T517" s="19"/>
      <c r="U517" s="19"/>
      <c r="V517" s="57"/>
      <c r="W517" t="s">
        <v>1161</v>
      </c>
      <c r="X517" s="19"/>
      <c r="Y517" s="19"/>
      <c r="Z517" s="25"/>
      <c r="AA517" s="25"/>
      <c r="AB517" s="19"/>
    </row>
    <row r="518" spans="1:28" s="7" customFormat="1" ht="15" customHeight="1">
      <c r="A518" s="19"/>
      <c r="B518" s="36" t="s">
        <v>53</v>
      </c>
      <c r="C518" s="19"/>
      <c r="D518" s="36" t="s">
        <v>1965</v>
      </c>
      <c r="E518" t="s">
        <v>1474</v>
      </c>
      <c r="F518" s="36" t="s">
        <v>1411</v>
      </c>
      <c r="G518" s="3" t="s">
        <v>1412</v>
      </c>
      <c r="H518" s="3" t="s">
        <v>1413</v>
      </c>
      <c r="I518" s="59" t="s">
        <v>1414</v>
      </c>
      <c r="J518" s="41">
        <v>1780</v>
      </c>
      <c r="K518" s="20"/>
      <c r="L518" s="19"/>
      <c r="M518" s="20">
        <v>1993</v>
      </c>
      <c r="N518" s="19"/>
      <c r="O518" t="s">
        <v>1415</v>
      </c>
      <c r="P518" s="19"/>
      <c r="Q518" s="51" t="s">
        <v>1969</v>
      </c>
      <c r="R518" s="19"/>
      <c r="S518" s="36"/>
      <c r="T518" s="19"/>
      <c r="U518" s="19"/>
      <c r="V518" s="57" t="s">
        <v>1416</v>
      </c>
      <c r="W518" t="s">
        <v>1161</v>
      </c>
      <c r="X518" s="19"/>
      <c r="Y518" s="19"/>
      <c r="Z518" s="25"/>
      <c r="AA518" s="25"/>
      <c r="AB518" s="19"/>
    </row>
    <row r="519" spans="1:28" s="7" customFormat="1" ht="15" customHeight="1">
      <c r="A519" s="19">
        <v>442</v>
      </c>
      <c r="B519" s="36" t="s">
        <v>28</v>
      </c>
      <c r="C519" s="19"/>
      <c r="D519" s="36" t="s">
        <v>1048</v>
      </c>
      <c r="E519" t="s">
        <v>1474</v>
      </c>
      <c r="F519" s="36" t="s">
        <v>3391</v>
      </c>
      <c r="G519" s="3" t="s">
        <v>1352</v>
      </c>
      <c r="H519" s="3" t="s">
        <v>843</v>
      </c>
      <c r="I519" s="59" t="s">
        <v>200</v>
      </c>
      <c r="J519" s="41">
        <v>1803</v>
      </c>
      <c r="K519" s="20"/>
      <c r="L519" s="19"/>
      <c r="M519" s="20">
        <v>1988</v>
      </c>
      <c r="N519" s="19"/>
      <c r="O519" s="36"/>
      <c r="P519" s="19"/>
      <c r="Q519" s="41" t="s">
        <v>2924</v>
      </c>
      <c r="R519" s="19" t="s">
        <v>1035</v>
      </c>
      <c r="S519" s="36" t="s">
        <v>201</v>
      </c>
      <c r="T519" s="19"/>
      <c r="U519" s="19"/>
      <c r="V519" s="52"/>
      <c r="W519" t="s">
        <v>1315</v>
      </c>
      <c r="X519" s="19"/>
      <c r="Y519" s="19"/>
      <c r="Z519" s="25"/>
      <c r="AA519" s="25"/>
      <c r="AB519" s="19"/>
    </row>
    <row r="520" spans="1:28" s="7" customFormat="1" ht="15" customHeight="1">
      <c r="A520" s="19"/>
      <c r="B520" s="36" t="s">
        <v>53</v>
      </c>
      <c r="C520" s="19"/>
      <c r="D520" s="36" t="s">
        <v>1965</v>
      </c>
      <c r="E520" t="s">
        <v>1474</v>
      </c>
      <c r="F520" s="36" t="s">
        <v>1170</v>
      </c>
      <c r="G520" s="3" t="s">
        <v>1099</v>
      </c>
      <c r="H520" s="3" t="s">
        <v>1263</v>
      </c>
      <c r="I520" s="59" t="s">
        <v>1264</v>
      </c>
      <c r="J520" s="41">
        <v>1767</v>
      </c>
      <c r="K520" s="20"/>
      <c r="L520" s="19"/>
      <c r="M520" s="20">
        <v>1993</v>
      </c>
      <c r="N520" s="19"/>
      <c r="O520" s="36"/>
      <c r="P520" s="19"/>
      <c r="Q520" s="51" t="s">
        <v>1265</v>
      </c>
      <c r="R520" s="19" t="s">
        <v>1266</v>
      </c>
      <c r="S520" s="36"/>
      <c r="T520" s="19"/>
      <c r="U520" s="19"/>
      <c r="V520" s="52"/>
      <c r="W520" t="s">
        <v>1267</v>
      </c>
      <c r="X520" s="19"/>
      <c r="Y520" s="19"/>
      <c r="Z520" s="25"/>
      <c r="AA520" s="25"/>
      <c r="AB520" s="19"/>
    </row>
    <row r="521" spans="1:28" s="7" customFormat="1" ht="15" customHeight="1">
      <c r="A521" s="19">
        <v>445</v>
      </c>
      <c r="B521" t="s">
        <v>1556</v>
      </c>
      <c r="C521" s="19"/>
      <c r="D521" s="36" t="s">
        <v>1048</v>
      </c>
      <c r="E521" t="s">
        <v>1355</v>
      </c>
      <c r="F521" s="36" t="s">
        <v>2997</v>
      </c>
      <c r="G521" s="3" t="s">
        <v>1202</v>
      </c>
      <c r="H521" s="3" t="s">
        <v>1203</v>
      </c>
      <c r="I521" s="60" t="s">
        <v>1576</v>
      </c>
      <c r="J521" s="41">
        <v>1908</v>
      </c>
      <c r="K521" s="20">
        <v>2010</v>
      </c>
      <c r="L521" s="19" t="s">
        <v>925</v>
      </c>
      <c r="M521" s="20">
        <v>1970</v>
      </c>
      <c r="N521" s="19"/>
      <c r="O521" s="36" t="s">
        <v>622</v>
      </c>
      <c r="P521" s="19"/>
      <c r="Q521" s="41" t="s">
        <v>2924</v>
      </c>
      <c r="R521" s="19" t="s">
        <v>1035</v>
      </c>
      <c r="S521" s="36" t="s">
        <v>2848</v>
      </c>
      <c r="T521" s="19"/>
      <c r="U521" s="19"/>
      <c r="V521" s="52"/>
      <c r="W521" s="36" t="s">
        <v>1531</v>
      </c>
      <c r="X521" s="19"/>
      <c r="Y521" s="19"/>
      <c r="Z521" s="25"/>
      <c r="AA521" s="25"/>
      <c r="AB521" s="19"/>
    </row>
    <row r="522" spans="1:28" s="7" customFormat="1" ht="15" customHeight="1">
      <c r="A522" s="19"/>
      <c r="B522" t="s">
        <v>53</v>
      </c>
      <c r="C522" s="19"/>
      <c r="D522" s="36" t="s">
        <v>1965</v>
      </c>
      <c r="E522" t="s">
        <v>1474</v>
      </c>
      <c r="F522" s="36" t="s">
        <v>1170</v>
      </c>
      <c r="G522" s="3" t="s">
        <v>1557</v>
      </c>
      <c r="H522" s="3" t="s">
        <v>1558</v>
      </c>
      <c r="I522" s="59" t="s">
        <v>1559</v>
      </c>
      <c r="J522" s="41">
        <v>1766</v>
      </c>
      <c r="K522" s="20"/>
      <c r="L522" s="19"/>
      <c r="M522" s="20">
        <v>1993</v>
      </c>
      <c r="N522" s="19"/>
      <c r="O522" s="36"/>
      <c r="P522" s="19"/>
      <c r="Q522" s="51" t="s">
        <v>1969</v>
      </c>
      <c r="R522" s="19"/>
      <c r="S522" s="36"/>
      <c r="T522" s="19"/>
      <c r="U522" s="19"/>
      <c r="V522" s="57" t="s">
        <v>17</v>
      </c>
      <c r="W522" s="36" t="s">
        <v>1486</v>
      </c>
      <c r="X522" s="19"/>
      <c r="Y522" s="19"/>
      <c r="Z522" s="25"/>
      <c r="AA522" s="25"/>
      <c r="AB522" s="19"/>
    </row>
    <row r="523" spans="1:28" s="7" customFormat="1" ht="15" customHeight="1">
      <c r="A523" s="19">
        <v>443</v>
      </c>
      <c r="B523" s="36" t="s">
        <v>28</v>
      </c>
      <c r="C523" s="19"/>
      <c r="D523" s="36" t="s">
        <v>1048</v>
      </c>
      <c r="E523" t="s">
        <v>1355</v>
      </c>
      <c r="F523" s="36" t="s">
        <v>2997</v>
      </c>
      <c r="G523" s="3" t="s">
        <v>1577</v>
      </c>
      <c r="H523" s="3" t="s">
        <v>3281</v>
      </c>
      <c r="I523" s="60" t="s">
        <v>1578</v>
      </c>
      <c r="J523" s="41">
        <v>1994</v>
      </c>
      <c r="K523" s="20">
        <v>2006</v>
      </c>
      <c r="L523" s="19"/>
      <c r="M523" s="20"/>
      <c r="N523" s="19"/>
      <c r="O523" s="36"/>
      <c r="P523" s="19"/>
      <c r="Q523" s="41" t="s">
        <v>3119</v>
      </c>
      <c r="R523" s="19"/>
      <c r="S523" s="36"/>
      <c r="T523" s="19"/>
      <c r="U523" s="19"/>
      <c r="V523" s="57" t="s">
        <v>1286</v>
      </c>
      <c r="W523" t="s">
        <v>1287</v>
      </c>
      <c r="X523" s="19"/>
      <c r="Y523" s="19"/>
      <c r="Z523" s="19"/>
      <c r="AA523" s="19"/>
      <c r="AB523" s="19"/>
    </row>
    <row r="524" spans="1:28" s="7" customFormat="1" ht="15" customHeight="1">
      <c r="A524" s="19"/>
      <c r="B524" s="36" t="s">
        <v>53</v>
      </c>
      <c r="C524" s="19"/>
      <c r="D524" s="36" t="s">
        <v>1965</v>
      </c>
      <c r="E524" t="s">
        <v>1474</v>
      </c>
      <c r="F524" s="36" t="s">
        <v>1138</v>
      </c>
      <c r="G524" s="3" t="s">
        <v>939</v>
      </c>
      <c r="H524" s="3" t="s">
        <v>1292</v>
      </c>
      <c r="I524" s="59" t="s">
        <v>976</v>
      </c>
      <c r="J524" s="41">
        <v>1884</v>
      </c>
      <c r="K524" s="20"/>
      <c r="L524" s="19"/>
      <c r="M524" s="20">
        <v>1993</v>
      </c>
      <c r="N524" s="19"/>
      <c r="O524" s="36"/>
      <c r="P524" s="19"/>
      <c r="Q524" s="51" t="s">
        <v>1293</v>
      </c>
      <c r="R524" s="19"/>
      <c r="S524" s="36"/>
      <c r="T524" s="19"/>
      <c r="U524" s="19"/>
      <c r="V524" s="57"/>
      <c r="W524" t="s">
        <v>1703</v>
      </c>
      <c r="X524" s="19"/>
      <c r="Y524" s="19"/>
      <c r="Z524" s="19"/>
      <c r="AA524" s="25"/>
      <c r="AB524" s="19"/>
    </row>
    <row r="525" spans="1:28" s="12" customFormat="1" ht="15" customHeight="1">
      <c r="A525" s="19">
        <v>444</v>
      </c>
      <c r="B525" s="36" t="s">
        <v>28</v>
      </c>
      <c r="C525" s="19"/>
      <c r="D525" s="36" t="s">
        <v>1048</v>
      </c>
      <c r="E525" t="s">
        <v>1355</v>
      </c>
      <c r="F525" s="36" t="s">
        <v>759</v>
      </c>
      <c r="G525" s="3" t="s">
        <v>760</v>
      </c>
      <c r="H525" s="3" t="s">
        <v>761</v>
      </c>
      <c r="I525" s="60" t="s">
        <v>1510</v>
      </c>
      <c r="J525" s="41">
        <v>1767</v>
      </c>
      <c r="K525" s="20">
        <v>1966</v>
      </c>
      <c r="L525" s="19" t="s">
        <v>379</v>
      </c>
      <c r="M525" s="20"/>
      <c r="N525" s="19"/>
      <c r="O525" s="36" t="s">
        <v>921</v>
      </c>
      <c r="P525" s="19"/>
      <c r="Q525" s="41" t="s">
        <v>2924</v>
      </c>
      <c r="R525" s="19"/>
      <c r="S525" s="36" t="s">
        <v>2848</v>
      </c>
      <c r="T525" s="19"/>
      <c r="U525" s="19"/>
      <c r="V525" s="52"/>
      <c r="W525" s="36" t="s">
        <v>922</v>
      </c>
      <c r="X525" s="19"/>
      <c r="Y525" s="19"/>
      <c r="Z525" s="25"/>
      <c r="AA525" s="25"/>
      <c r="AB525" s="19"/>
    </row>
    <row r="526" spans="1:28" s="12" customFormat="1" ht="15" customHeight="1">
      <c r="A526" s="19"/>
      <c r="B526" s="36" t="s">
        <v>53</v>
      </c>
      <c r="C526" s="19"/>
      <c r="D526" s="36" t="s">
        <v>1965</v>
      </c>
      <c r="E526" t="s">
        <v>1474</v>
      </c>
      <c r="F526" s="36" t="s">
        <v>1623</v>
      </c>
      <c r="G526" s="3" t="s">
        <v>1624</v>
      </c>
      <c r="H526" s="3" t="s">
        <v>1625</v>
      </c>
      <c r="I526" s="59" t="s">
        <v>1626</v>
      </c>
      <c r="J526" s="41">
        <v>1821</v>
      </c>
      <c r="K526" s="20"/>
      <c r="L526" s="19"/>
      <c r="M526" s="20">
        <v>1993</v>
      </c>
      <c r="N526" s="19"/>
      <c r="O526" s="36"/>
      <c r="P526" s="19"/>
      <c r="Q526" s="51" t="s">
        <v>1265</v>
      </c>
      <c r="R526" s="19"/>
      <c r="S526" s="36"/>
      <c r="T526" s="19"/>
      <c r="U526" s="19"/>
      <c r="V526" s="52"/>
      <c r="W526" s="36" t="s">
        <v>1161</v>
      </c>
      <c r="X526" s="19"/>
      <c r="Y526" s="19"/>
      <c r="Z526" s="25"/>
      <c r="AA526" s="25"/>
      <c r="AB526" s="19"/>
    </row>
    <row r="527" spans="1:28" s="7" customFormat="1" ht="15" customHeight="1">
      <c r="A527" s="19">
        <v>446</v>
      </c>
      <c r="B527" s="36" t="s">
        <v>28</v>
      </c>
      <c r="C527" s="19"/>
      <c r="D527" s="36" t="s">
        <v>1048</v>
      </c>
      <c r="E527" t="s">
        <v>1355</v>
      </c>
      <c r="F527" s="36" t="s">
        <v>410</v>
      </c>
      <c r="G527" s="3" t="s">
        <v>3079</v>
      </c>
      <c r="H527" s="3" t="s">
        <v>2449</v>
      </c>
      <c r="I527" s="60" t="s">
        <v>1579</v>
      </c>
      <c r="J527" s="41">
        <v>1767</v>
      </c>
      <c r="K527" s="20">
        <v>2006</v>
      </c>
      <c r="L527" s="19" t="s">
        <v>748</v>
      </c>
      <c r="M527" s="20"/>
      <c r="N527" s="19"/>
      <c r="O527" s="36"/>
      <c r="P527" s="19"/>
      <c r="Q527" s="41" t="s">
        <v>2848</v>
      </c>
      <c r="R527" s="19"/>
      <c r="S527" s="36" t="s">
        <v>2848</v>
      </c>
      <c r="T527" s="19"/>
      <c r="U527" s="19"/>
      <c r="V527" s="52"/>
      <c r="W527" s="36" t="s">
        <v>2604</v>
      </c>
      <c r="X527" s="19"/>
      <c r="Y527" s="19"/>
      <c r="Z527" s="25"/>
      <c r="AA527" s="25"/>
      <c r="AB527" s="19"/>
    </row>
    <row r="528" spans="1:28" s="7" customFormat="1" ht="15" customHeight="1">
      <c r="A528" s="19"/>
      <c r="B528" s="36" t="s">
        <v>53</v>
      </c>
      <c r="C528" s="19"/>
      <c r="D528" s="36" t="s">
        <v>1965</v>
      </c>
      <c r="E528" t="s">
        <v>1474</v>
      </c>
      <c r="F528" s="36" t="s">
        <v>1294</v>
      </c>
      <c r="G528" s="3" t="s">
        <v>1580</v>
      </c>
      <c r="H528" s="3" t="s">
        <v>1295</v>
      </c>
      <c r="I528" s="59" t="s">
        <v>1354</v>
      </c>
      <c r="J528" s="41">
        <v>1926</v>
      </c>
      <c r="K528" s="20"/>
      <c r="L528" s="19"/>
      <c r="M528" s="20">
        <v>1993</v>
      </c>
      <c r="N528" s="19"/>
      <c r="O528" s="36"/>
      <c r="P528" s="19"/>
      <c r="Q528" s="51" t="s">
        <v>1485</v>
      </c>
      <c r="R528" s="19"/>
      <c r="S528" s="36"/>
      <c r="T528" s="19"/>
      <c r="U528" s="19"/>
      <c r="V528" s="52"/>
      <c r="W528" s="36" t="s">
        <v>1267</v>
      </c>
      <c r="X528" s="19"/>
      <c r="Y528" s="19"/>
      <c r="Z528" s="25"/>
      <c r="AA528" s="25"/>
      <c r="AB528" s="19"/>
    </row>
    <row r="529" spans="1:28" s="7" customFormat="1" ht="15" customHeight="1">
      <c r="A529" s="19"/>
      <c r="B529" s="36" t="s">
        <v>53</v>
      </c>
      <c r="C529" s="19"/>
      <c r="D529" s="36" t="s">
        <v>1965</v>
      </c>
      <c r="E529" t="s">
        <v>1474</v>
      </c>
      <c r="F529" s="36" t="s">
        <v>1294</v>
      </c>
      <c r="G529" s="3" t="s">
        <v>1357</v>
      </c>
      <c r="H529" s="3" t="s">
        <v>1358</v>
      </c>
      <c r="I529" s="59" t="s">
        <v>1359</v>
      </c>
      <c r="J529" s="41">
        <v>1856</v>
      </c>
      <c r="K529" s="20"/>
      <c r="L529" s="19"/>
      <c r="M529" s="20">
        <v>1993</v>
      </c>
      <c r="N529" s="19"/>
      <c r="O529" s="36"/>
      <c r="P529" s="19"/>
      <c r="Q529" s="51" t="s">
        <v>1485</v>
      </c>
      <c r="R529" s="19"/>
      <c r="S529" s="36"/>
      <c r="T529" s="19"/>
      <c r="U529" s="19"/>
      <c r="V529" s="52"/>
      <c r="W529" s="36" t="s">
        <v>1161</v>
      </c>
      <c r="X529" s="19"/>
      <c r="Y529" s="19"/>
      <c r="Z529" s="25"/>
      <c r="AA529" s="25"/>
      <c r="AB529" s="19"/>
    </row>
    <row r="530" spans="1:28" s="7" customFormat="1" ht="15" customHeight="1">
      <c r="A530" s="19"/>
      <c r="B530" s="36" t="s">
        <v>53</v>
      </c>
      <c r="C530" s="19"/>
      <c r="D530" s="36" t="s">
        <v>1965</v>
      </c>
      <c r="E530" t="s">
        <v>1474</v>
      </c>
      <c r="F530" s="36" t="s">
        <v>1294</v>
      </c>
      <c r="G530" s="3" t="s">
        <v>1357</v>
      </c>
      <c r="H530" s="3" t="s">
        <v>1160</v>
      </c>
      <c r="I530" s="59" t="s">
        <v>1559</v>
      </c>
      <c r="J530" s="41">
        <v>1766</v>
      </c>
      <c r="K530" s="20"/>
      <c r="L530" s="19"/>
      <c r="M530" s="20">
        <v>1993</v>
      </c>
      <c r="N530" s="19"/>
      <c r="O530" s="36"/>
      <c r="P530" s="19"/>
      <c r="Q530" s="51" t="s">
        <v>1969</v>
      </c>
      <c r="R530" s="19"/>
      <c r="S530" s="36"/>
      <c r="T530" s="19"/>
      <c r="U530" s="19"/>
      <c r="V530" s="52"/>
      <c r="W530" s="36" t="s">
        <v>1161</v>
      </c>
      <c r="X530" s="19"/>
      <c r="Y530" s="19"/>
      <c r="Z530" s="25"/>
      <c r="AA530" s="25"/>
      <c r="AB530" s="19"/>
    </row>
    <row r="531" spans="1:28" s="7" customFormat="1" ht="15" customHeight="1">
      <c r="A531" s="19"/>
      <c r="B531" s="36" t="s">
        <v>53</v>
      </c>
      <c r="C531" s="19"/>
      <c r="D531" s="36" t="s">
        <v>1965</v>
      </c>
      <c r="E531" t="s">
        <v>1474</v>
      </c>
      <c r="F531" s="36" t="s">
        <v>1245</v>
      </c>
      <c r="G531" s="3" t="s">
        <v>1078</v>
      </c>
      <c r="H531" s="3" t="s">
        <v>1079</v>
      </c>
      <c r="I531" s="59" t="s">
        <v>1080</v>
      </c>
      <c r="J531" s="41">
        <v>1886</v>
      </c>
      <c r="K531" s="20"/>
      <c r="L531" s="19"/>
      <c r="M531" s="20">
        <v>1993</v>
      </c>
      <c r="N531" s="19"/>
      <c r="O531" s="36"/>
      <c r="P531" s="19"/>
      <c r="Q531" s="51" t="s">
        <v>1969</v>
      </c>
      <c r="R531" s="19"/>
      <c r="S531" s="36"/>
      <c r="T531" s="19"/>
      <c r="U531" s="19"/>
      <c r="V531" s="52"/>
      <c r="W531" s="36" t="s">
        <v>1486</v>
      </c>
      <c r="X531" s="19"/>
      <c r="Y531" s="19"/>
      <c r="Z531" s="25"/>
      <c r="AA531" s="25"/>
      <c r="AB531" s="19"/>
    </row>
    <row r="532" spans="1:28" s="7" customFormat="1" ht="15" customHeight="1">
      <c r="A532" s="19">
        <v>447</v>
      </c>
      <c r="B532" s="36" t="s">
        <v>28</v>
      </c>
      <c r="C532" s="19"/>
      <c r="D532" s="36" t="s">
        <v>1048</v>
      </c>
      <c r="E532" t="s">
        <v>1355</v>
      </c>
      <c r="F532" s="36" t="s">
        <v>3181</v>
      </c>
      <c r="G532" s="3" t="s">
        <v>2339</v>
      </c>
      <c r="H532" s="3" t="s">
        <v>314</v>
      </c>
      <c r="I532" s="59" t="s">
        <v>2211</v>
      </c>
      <c r="J532" s="41">
        <v>1890</v>
      </c>
      <c r="K532" s="20"/>
      <c r="L532" s="19"/>
      <c r="M532" s="20">
        <v>1986</v>
      </c>
      <c r="N532" s="19"/>
      <c r="O532" s="36"/>
      <c r="P532" s="19"/>
      <c r="Q532" s="41" t="s">
        <v>2924</v>
      </c>
      <c r="R532" s="19" t="s">
        <v>1035</v>
      </c>
      <c r="S532" s="36" t="s">
        <v>3213</v>
      </c>
      <c r="T532" s="19"/>
      <c r="U532" s="19"/>
      <c r="V532" s="52" t="s">
        <v>3223</v>
      </c>
      <c r="W532" s="36" t="s">
        <v>758</v>
      </c>
      <c r="X532" s="19" t="s">
        <v>1803</v>
      </c>
      <c r="Y532" s="19"/>
      <c r="Z532" s="25"/>
      <c r="AA532" s="25"/>
      <c r="AB532" s="19"/>
    </row>
    <row r="533" spans="1:28" s="7" customFormat="1" ht="15" customHeight="1">
      <c r="A533" s="19"/>
      <c r="B533" s="36" t="s">
        <v>53</v>
      </c>
      <c r="C533" s="19"/>
      <c r="D533" s="36" t="s">
        <v>1965</v>
      </c>
      <c r="E533" t="s">
        <v>1355</v>
      </c>
      <c r="F533" s="36" t="s">
        <v>1966</v>
      </c>
      <c r="G533" s="3" t="s">
        <v>1967</v>
      </c>
      <c r="H533" s="3" t="s">
        <v>1423</v>
      </c>
      <c r="I533" s="59" t="s">
        <v>1968</v>
      </c>
      <c r="J533" s="41">
        <v>1844</v>
      </c>
      <c r="K533" s="20"/>
      <c r="L533" s="19"/>
      <c r="M533" s="20"/>
      <c r="N533" s="19"/>
      <c r="O533" s="36"/>
      <c r="P533" s="19"/>
      <c r="Q533" s="41" t="s">
        <v>1969</v>
      </c>
      <c r="R533" s="19"/>
      <c r="S533" s="36" t="s">
        <v>1970</v>
      </c>
      <c r="T533" s="19"/>
      <c r="U533" s="19"/>
      <c r="V533" s="52"/>
      <c r="W533" t="s">
        <v>1424</v>
      </c>
      <c r="X533" s="19"/>
      <c r="Y533" s="19"/>
      <c r="Z533" s="25"/>
      <c r="AA533" s="25"/>
      <c r="AB533" s="19"/>
    </row>
    <row r="534" spans="1:28" s="7" customFormat="1" ht="15" customHeight="1">
      <c r="A534" s="19"/>
      <c r="B534" s="36" t="s">
        <v>53</v>
      </c>
      <c r="C534" s="19"/>
      <c r="D534" s="36" t="s">
        <v>1965</v>
      </c>
      <c r="E534" t="s">
        <v>1474</v>
      </c>
      <c r="F534" s="36" t="s">
        <v>1081</v>
      </c>
      <c r="G534" s="3" t="s">
        <v>1082</v>
      </c>
      <c r="H534" s="3" t="s">
        <v>1083</v>
      </c>
      <c r="I534" s="59" t="s">
        <v>1084</v>
      </c>
      <c r="J534" s="41">
        <v>1952</v>
      </c>
      <c r="K534" s="20"/>
      <c r="L534" s="19"/>
      <c r="M534" s="20">
        <v>1952</v>
      </c>
      <c r="N534" s="19"/>
      <c r="O534" s="36"/>
      <c r="P534" s="19"/>
      <c r="Q534" s="51" t="s">
        <v>1485</v>
      </c>
      <c r="R534" s="19"/>
      <c r="S534" s="36"/>
      <c r="T534" s="19"/>
      <c r="U534" s="19"/>
      <c r="V534" s="52"/>
      <c r="W534" s="36" t="s">
        <v>1486</v>
      </c>
      <c r="X534" s="19"/>
      <c r="Y534" s="19"/>
      <c r="Z534" s="25"/>
      <c r="AA534" s="19"/>
      <c r="AB534" s="19"/>
    </row>
    <row r="535" spans="1:28" s="7" customFormat="1" ht="15" customHeight="1">
      <c r="A535" s="19">
        <v>448</v>
      </c>
      <c r="B535" s="36" t="s">
        <v>28</v>
      </c>
      <c r="C535" s="19"/>
      <c r="D535" s="36" t="s">
        <v>1048</v>
      </c>
      <c r="E535" t="s">
        <v>1355</v>
      </c>
      <c r="F535" s="36" t="s">
        <v>989</v>
      </c>
      <c r="G535" s="3" t="s">
        <v>773</v>
      </c>
      <c r="H535" s="3" t="s">
        <v>774</v>
      </c>
      <c r="I535" s="59" t="s">
        <v>2239</v>
      </c>
      <c r="J535" s="41">
        <v>1855</v>
      </c>
      <c r="K535" s="20"/>
      <c r="L535" s="19"/>
      <c r="M535" s="20">
        <v>1970</v>
      </c>
      <c r="N535" s="19"/>
      <c r="O535" s="36"/>
      <c r="P535" s="19"/>
      <c r="Q535" s="51" t="s">
        <v>16</v>
      </c>
      <c r="R535" s="19" t="s">
        <v>2998</v>
      </c>
      <c r="S535" s="36" t="s">
        <v>2848</v>
      </c>
      <c r="T535" s="19"/>
      <c r="U535" s="19"/>
      <c r="V535" s="52"/>
      <c r="W535" t="s">
        <v>1314</v>
      </c>
      <c r="X535" s="19"/>
      <c r="Y535" s="19"/>
      <c r="Z535" s="25"/>
      <c r="AA535" s="25"/>
      <c r="AB535" s="19"/>
    </row>
    <row r="536" spans="1:28" s="7" customFormat="1" ht="15" customHeight="1">
      <c r="A536" s="19">
        <v>449</v>
      </c>
      <c r="B536" s="36" t="s">
        <v>28</v>
      </c>
      <c r="C536" s="19"/>
      <c r="D536" s="36" t="s">
        <v>1048</v>
      </c>
      <c r="E536" t="s">
        <v>1355</v>
      </c>
      <c r="F536" s="36" t="s">
        <v>3436</v>
      </c>
      <c r="G536" s="3" t="s">
        <v>702</v>
      </c>
      <c r="H536" s="3" t="s">
        <v>2795</v>
      </c>
      <c r="I536" s="60" t="s">
        <v>1581</v>
      </c>
      <c r="J536" s="41">
        <v>1852</v>
      </c>
      <c r="K536" s="20"/>
      <c r="L536" s="19"/>
      <c r="M536" s="20">
        <v>1990</v>
      </c>
      <c r="N536" s="19"/>
      <c r="O536" s="36" t="s">
        <v>622</v>
      </c>
      <c r="P536" s="19"/>
      <c r="Q536" s="41" t="s">
        <v>2924</v>
      </c>
      <c r="R536" s="19" t="s">
        <v>2598</v>
      </c>
      <c r="S536" s="36" t="s">
        <v>2798</v>
      </c>
      <c r="T536" s="19"/>
      <c r="U536" s="19"/>
      <c r="V536" s="52" t="s">
        <v>2892</v>
      </c>
      <c r="W536" s="36" t="s">
        <v>1530</v>
      </c>
      <c r="X536" s="19"/>
      <c r="Y536" s="19"/>
      <c r="Z536" s="25"/>
      <c r="AA536" s="25"/>
      <c r="AB536" s="19"/>
    </row>
    <row r="537" spans="1:28" s="7" customFormat="1" ht="15" customHeight="1">
      <c r="A537" s="19">
        <v>440</v>
      </c>
      <c r="B537" s="36" t="s">
        <v>28</v>
      </c>
      <c r="C537" s="19"/>
      <c r="D537" s="36" t="s">
        <v>1048</v>
      </c>
      <c r="E537" s="36" t="s">
        <v>895</v>
      </c>
      <c r="F537" s="36" t="s">
        <v>2753</v>
      </c>
      <c r="G537" s="3" t="s">
        <v>2453</v>
      </c>
      <c r="H537" s="3" t="s">
        <v>2455</v>
      </c>
      <c r="I537" s="60" t="s">
        <v>1290</v>
      </c>
      <c r="J537" s="41">
        <v>1841</v>
      </c>
      <c r="K537" s="20"/>
      <c r="L537" s="19"/>
      <c r="M537" s="20">
        <v>1991</v>
      </c>
      <c r="N537" s="19"/>
      <c r="O537" s="36"/>
      <c r="P537" s="19"/>
      <c r="Q537" s="41" t="s">
        <v>2848</v>
      </c>
      <c r="R537" s="19" t="s">
        <v>534</v>
      </c>
      <c r="S537" s="36"/>
      <c r="T537" s="19"/>
      <c r="U537" s="19"/>
      <c r="V537" s="52"/>
      <c r="W537" t="s">
        <v>1481</v>
      </c>
      <c r="X537" s="19"/>
      <c r="Y537" s="19"/>
      <c r="Z537" s="19"/>
      <c r="AA537" s="19"/>
      <c r="AB537" s="19"/>
    </row>
    <row r="538" spans="1:28" s="7" customFormat="1" ht="15" customHeight="1">
      <c r="A538" s="19"/>
      <c r="B538" s="36" t="s">
        <v>53</v>
      </c>
      <c r="C538" s="19"/>
      <c r="D538" s="36" t="s">
        <v>1965</v>
      </c>
      <c r="E538" t="s">
        <v>1614</v>
      </c>
      <c r="F538" s="36" t="s">
        <v>1615</v>
      </c>
      <c r="G538" s="3" t="s">
        <v>1616</v>
      </c>
      <c r="H538" s="3" t="s">
        <v>1617</v>
      </c>
      <c r="I538" s="59" t="s">
        <v>1618</v>
      </c>
      <c r="J538" s="41">
        <v>1872</v>
      </c>
      <c r="K538" s="20"/>
      <c r="L538" s="19"/>
      <c r="M538" s="20">
        <v>1993</v>
      </c>
      <c r="N538" s="19"/>
      <c r="O538" s="36"/>
      <c r="P538" s="19"/>
      <c r="Q538" s="51" t="s">
        <v>2362</v>
      </c>
      <c r="R538" s="19"/>
      <c r="S538" s="36"/>
      <c r="T538" s="19"/>
      <c r="U538" s="19"/>
      <c r="V538" s="52"/>
      <c r="W538" s="36" t="s">
        <v>1161</v>
      </c>
      <c r="X538" s="19"/>
      <c r="Y538" s="19"/>
      <c r="Z538" s="25"/>
      <c r="AA538" s="25"/>
      <c r="AB538" s="19"/>
    </row>
    <row r="539" spans="1:28" s="7" customFormat="1" ht="15" customHeight="1">
      <c r="A539" s="19"/>
      <c r="B539" s="36" t="s">
        <v>53</v>
      </c>
      <c r="C539" s="19"/>
      <c r="D539" s="36" t="s">
        <v>1697</v>
      </c>
      <c r="E539" t="s">
        <v>1698</v>
      </c>
      <c r="F539" s="36" t="s">
        <v>1699</v>
      </c>
      <c r="G539" s="3" t="s">
        <v>1700</v>
      </c>
      <c r="H539" s="3" t="s">
        <v>1701</v>
      </c>
      <c r="I539" s="59" t="s">
        <v>1702</v>
      </c>
      <c r="J539" s="41">
        <v>1857</v>
      </c>
      <c r="K539" s="20"/>
      <c r="L539" s="19"/>
      <c r="M539" s="20">
        <v>1993</v>
      </c>
      <c r="N539" s="19"/>
      <c r="O539" s="36"/>
      <c r="P539" s="19"/>
      <c r="Q539" s="51" t="s">
        <v>1969</v>
      </c>
      <c r="R539" s="19"/>
      <c r="S539" s="36"/>
      <c r="T539" s="19"/>
      <c r="U539" s="19"/>
      <c r="V539" s="52"/>
      <c r="W539" s="36" t="s">
        <v>1703</v>
      </c>
      <c r="X539" s="19"/>
      <c r="Y539" s="19"/>
      <c r="Z539" s="25"/>
      <c r="AA539" s="25"/>
      <c r="AB539" s="19"/>
    </row>
    <row r="540" spans="1:28" s="7" customFormat="1" ht="15" customHeight="1">
      <c r="A540" s="19"/>
      <c r="B540" s="36" t="s">
        <v>53</v>
      </c>
      <c r="C540" s="19"/>
      <c r="D540" s="36" t="s">
        <v>1697</v>
      </c>
      <c r="E540" t="s">
        <v>1698</v>
      </c>
      <c r="F540" s="36" t="s">
        <v>1699</v>
      </c>
      <c r="G540" s="3" t="s">
        <v>1296</v>
      </c>
      <c r="H540" s="3" t="s">
        <v>1297</v>
      </c>
      <c r="I540" s="59" t="s">
        <v>1298</v>
      </c>
      <c r="J540" s="41">
        <v>1910</v>
      </c>
      <c r="K540" s="20"/>
      <c r="L540" s="19"/>
      <c r="M540" s="20">
        <v>1993</v>
      </c>
      <c r="N540" s="19"/>
      <c r="O540" s="36"/>
      <c r="P540" s="19"/>
      <c r="Q540" s="51" t="s">
        <v>2362</v>
      </c>
      <c r="R540" s="19"/>
      <c r="S540" s="36"/>
      <c r="T540" s="19"/>
      <c r="U540" s="19"/>
      <c r="V540" s="52"/>
      <c r="W540" s="36" t="s">
        <v>1267</v>
      </c>
      <c r="X540" s="19"/>
      <c r="Y540" s="19"/>
      <c r="Z540" s="25"/>
      <c r="AA540" s="25"/>
      <c r="AB540" s="19"/>
    </row>
    <row r="541" spans="1:28" s="7" customFormat="1" ht="15" customHeight="1">
      <c r="A541" s="19"/>
      <c r="B541" s="36" t="s">
        <v>53</v>
      </c>
      <c r="C541" s="19"/>
      <c r="D541" s="36" t="s">
        <v>1697</v>
      </c>
      <c r="E541" t="s">
        <v>1698</v>
      </c>
      <c r="F541" s="36" t="s">
        <v>1619</v>
      </c>
      <c r="G541" s="3" t="s">
        <v>1620</v>
      </c>
      <c r="H541" s="3" t="s">
        <v>1621</v>
      </c>
      <c r="I541" s="59" t="s">
        <v>1622</v>
      </c>
      <c r="J541" s="41">
        <v>1933</v>
      </c>
      <c r="K541" s="20"/>
      <c r="L541" s="19"/>
      <c r="M541" s="20">
        <v>1993</v>
      </c>
      <c r="N541" s="19"/>
      <c r="O541" s="36"/>
      <c r="P541" s="19"/>
      <c r="Q541" s="51" t="s">
        <v>1293</v>
      </c>
      <c r="R541" s="19"/>
      <c r="S541" s="36"/>
      <c r="T541" s="19"/>
      <c r="U541" s="19"/>
      <c r="V541" s="52"/>
      <c r="W541" s="36" t="s">
        <v>1161</v>
      </c>
      <c r="X541" s="19"/>
      <c r="Y541" s="19"/>
      <c r="Z541" s="25"/>
      <c r="AA541" s="25"/>
      <c r="AB541" s="19"/>
    </row>
    <row r="542" spans="1:28" s="7" customFormat="1" ht="15" customHeight="1">
      <c r="A542" s="19"/>
      <c r="B542" s="36" t="s">
        <v>53</v>
      </c>
      <c r="C542" s="19"/>
      <c r="D542" s="36" t="s">
        <v>1697</v>
      </c>
      <c r="E542" t="s">
        <v>1698</v>
      </c>
      <c r="F542" s="36" t="s">
        <v>1490</v>
      </c>
      <c r="G542" s="3" t="s">
        <v>1491</v>
      </c>
      <c r="H542" s="3" t="s">
        <v>1492</v>
      </c>
      <c r="I542" s="60" t="s">
        <v>1356</v>
      </c>
      <c r="J542" s="41">
        <v>1780</v>
      </c>
      <c r="K542" s="20"/>
      <c r="L542" s="19"/>
      <c r="M542" s="20">
        <v>1993</v>
      </c>
      <c r="N542" s="19"/>
      <c r="O542" s="36"/>
      <c r="P542" s="19"/>
      <c r="Q542" s="51" t="s">
        <v>1969</v>
      </c>
      <c r="R542" s="19"/>
      <c r="S542" s="36"/>
      <c r="T542" s="19"/>
      <c r="U542" s="19"/>
      <c r="V542" s="52"/>
      <c r="W542" s="36" t="s">
        <v>1161</v>
      </c>
      <c r="X542" s="19"/>
      <c r="Y542" s="19"/>
      <c r="Z542" s="25"/>
      <c r="AA542" s="25"/>
      <c r="AB542" s="19"/>
    </row>
    <row r="543" spans="1:28" s="7" customFormat="1" ht="15" customHeight="1">
      <c r="A543" s="19"/>
      <c r="B543" s="36" t="s">
        <v>53</v>
      </c>
      <c r="C543" s="19"/>
      <c r="D543" s="36" t="s">
        <v>1697</v>
      </c>
      <c r="E543" t="s">
        <v>1698</v>
      </c>
      <c r="F543" s="36" t="s">
        <v>1360</v>
      </c>
      <c r="G543" s="3" t="s">
        <v>1361</v>
      </c>
      <c r="H543" s="3" t="s">
        <v>1208</v>
      </c>
      <c r="I543" s="59" t="s">
        <v>1212</v>
      </c>
      <c r="J543" s="41">
        <v>1953</v>
      </c>
      <c r="K543" s="20"/>
      <c r="L543" s="19"/>
      <c r="M543" s="20">
        <v>1993</v>
      </c>
      <c r="N543" s="19"/>
      <c r="O543" s="36"/>
      <c r="P543" s="19"/>
      <c r="Q543" s="51" t="s">
        <v>1211</v>
      </c>
      <c r="R543" s="19"/>
      <c r="S543" s="36"/>
      <c r="T543" s="19"/>
      <c r="U543" s="19"/>
      <c r="V543" s="52"/>
      <c r="W543" s="36" t="s">
        <v>1486</v>
      </c>
      <c r="X543" s="19"/>
      <c r="Y543" s="19"/>
      <c r="Z543" s="25"/>
      <c r="AA543" s="3"/>
      <c r="AB543" s="19"/>
    </row>
    <row r="544" spans="1:28" s="12" customFormat="1" ht="15" customHeight="1">
      <c r="A544" s="19">
        <v>450</v>
      </c>
      <c r="B544" s="36" t="s">
        <v>3236</v>
      </c>
      <c r="C544" s="19" t="s">
        <v>3236</v>
      </c>
      <c r="D544" s="36" t="s">
        <v>3298</v>
      </c>
      <c r="E544" s="36" t="s">
        <v>3236</v>
      </c>
      <c r="F544" s="36" t="s">
        <v>3298</v>
      </c>
      <c r="G544" s="3" t="s">
        <v>3069</v>
      </c>
      <c r="H544" s="3" t="s">
        <v>594</v>
      </c>
      <c r="I544" s="60" t="s">
        <v>1582</v>
      </c>
      <c r="J544" s="41">
        <v>1862</v>
      </c>
      <c r="K544" s="20">
        <v>2010</v>
      </c>
      <c r="L544" s="19" t="s">
        <v>910</v>
      </c>
      <c r="M544" s="20"/>
      <c r="N544" s="19"/>
      <c r="O544" s="36"/>
      <c r="P544" s="19"/>
      <c r="Q544" s="41" t="s">
        <v>3119</v>
      </c>
      <c r="R544" s="19"/>
      <c r="S544" s="36"/>
      <c r="T544" s="19"/>
      <c r="U544" s="19"/>
      <c r="V544" s="52"/>
      <c r="W544" s="36" t="s">
        <v>3094</v>
      </c>
      <c r="X544" s="19"/>
      <c r="Y544" s="19"/>
      <c r="Z544" s="19"/>
      <c r="AA544" s="19"/>
      <c r="AB544" s="19"/>
    </row>
    <row r="545" spans="1:28" s="7" customFormat="1" ht="15" customHeight="1">
      <c r="A545" s="19">
        <v>451</v>
      </c>
      <c r="B545" s="36" t="s">
        <v>3236</v>
      </c>
      <c r="C545" s="19" t="s">
        <v>3236</v>
      </c>
      <c r="D545" s="36" t="s">
        <v>3298</v>
      </c>
      <c r="E545" s="36" t="s">
        <v>3236</v>
      </c>
      <c r="F545" s="36" t="s">
        <v>3298</v>
      </c>
      <c r="G545" s="3" t="s">
        <v>595</v>
      </c>
      <c r="H545" s="3" t="s">
        <v>491</v>
      </c>
      <c r="I545" s="60" t="s">
        <v>1583</v>
      </c>
      <c r="J545" s="41">
        <v>1857</v>
      </c>
      <c r="K545" s="20">
        <v>2006</v>
      </c>
      <c r="L545" s="19"/>
      <c r="M545" s="20">
        <v>1979</v>
      </c>
      <c r="N545" s="19"/>
      <c r="O545" s="36" t="s">
        <v>622</v>
      </c>
      <c r="P545" s="19"/>
      <c r="Q545" s="41" t="s">
        <v>3119</v>
      </c>
      <c r="R545" s="19"/>
      <c r="S545" s="36"/>
      <c r="T545" s="19"/>
      <c r="U545" s="19"/>
      <c r="V545" s="52" t="s">
        <v>492</v>
      </c>
      <c r="W545" s="36" t="s">
        <v>315</v>
      </c>
      <c r="X545" s="19" t="s">
        <v>1803</v>
      </c>
      <c r="Y545" s="19"/>
      <c r="Z545" s="25"/>
      <c r="AA545" s="25"/>
      <c r="AB545" s="19"/>
    </row>
    <row r="546" spans="1:28" s="7" customFormat="1" ht="15" customHeight="1">
      <c r="A546" s="19">
        <v>452</v>
      </c>
      <c r="B546" s="36" t="s">
        <v>3236</v>
      </c>
      <c r="C546" s="19" t="s">
        <v>3236</v>
      </c>
      <c r="D546" s="36" t="s">
        <v>3298</v>
      </c>
      <c r="E546" s="36" t="s">
        <v>3236</v>
      </c>
      <c r="F546" s="36" t="s">
        <v>3298</v>
      </c>
      <c r="G546" s="3" t="s">
        <v>595</v>
      </c>
      <c r="H546" s="3" t="s">
        <v>493</v>
      </c>
      <c r="I546" s="60" t="s">
        <v>1334</v>
      </c>
      <c r="J546" s="41">
        <v>1835</v>
      </c>
      <c r="K546" s="20">
        <v>1966</v>
      </c>
      <c r="L546" s="19" t="s">
        <v>3090</v>
      </c>
      <c r="M546" s="20">
        <v>1979</v>
      </c>
      <c r="N546" s="19"/>
      <c r="O546" s="36" t="s">
        <v>494</v>
      </c>
      <c r="P546" s="19"/>
      <c r="Q546" s="41" t="s">
        <v>3119</v>
      </c>
      <c r="R546" s="19"/>
      <c r="S546" s="36"/>
      <c r="T546" s="19"/>
      <c r="U546" s="19"/>
      <c r="V546" s="52" t="s">
        <v>782</v>
      </c>
      <c r="W546" s="36" t="s">
        <v>2200</v>
      </c>
      <c r="X546" s="19" t="s">
        <v>1803</v>
      </c>
      <c r="Y546" s="19"/>
      <c r="Z546" s="25"/>
      <c r="AA546" s="25"/>
      <c r="AB546" s="19"/>
    </row>
    <row r="547" spans="1:28" s="7" customFormat="1" ht="15" customHeight="1">
      <c r="A547" s="19">
        <v>453</v>
      </c>
      <c r="B547" s="36" t="s">
        <v>3236</v>
      </c>
      <c r="C547" s="19" t="s">
        <v>3236</v>
      </c>
      <c r="D547" s="36" t="s">
        <v>783</v>
      </c>
      <c r="E547" s="36" t="s">
        <v>784</v>
      </c>
      <c r="F547" s="36" t="s">
        <v>785</v>
      </c>
      <c r="G547" s="3" t="s">
        <v>3237</v>
      </c>
      <c r="H547" s="3" t="s">
        <v>3238</v>
      </c>
      <c r="I547" s="60" t="s">
        <v>1584</v>
      </c>
      <c r="J547" s="41">
        <v>1829</v>
      </c>
      <c r="K547" s="20">
        <v>2009</v>
      </c>
      <c r="L547" s="19" t="s">
        <v>3017</v>
      </c>
      <c r="M547" s="20"/>
      <c r="N547" s="19"/>
      <c r="O547" s="36"/>
      <c r="P547" s="19"/>
      <c r="Q547" s="41" t="s">
        <v>3119</v>
      </c>
      <c r="R547" s="19"/>
      <c r="S547" s="36"/>
      <c r="T547" s="19"/>
      <c r="U547" s="19"/>
      <c r="V547" s="52" t="s">
        <v>712</v>
      </c>
      <c r="W547" s="36" t="s">
        <v>1055</v>
      </c>
      <c r="X547" s="19"/>
      <c r="Y547" s="19"/>
      <c r="Z547" s="19"/>
      <c r="AA547" s="19"/>
      <c r="AB547" s="19"/>
    </row>
    <row r="548" spans="1:28" s="12" customFormat="1" ht="15" customHeight="1">
      <c r="A548" s="19">
        <v>454</v>
      </c>
      <c r="B548" s="36" t="s">
        <v>3236</v>
      </c>
      <c r="C548" s="19" t="s">
        <v>3236</v>
      </c>
      <c r="D548" s="36" t="s">
        <v>713</v>
      </c>
      <c r="E548" s="36" t="s">
        <v>788</v>
      </c>
      <c r="F548" s="36" t="s">
        <v>522</v>
      </c>
      <c r="G548" s="3" t="s">
        <v>523</v>
      </c>
      <c r="H548" s="3" t="s">
        <v>524</v>
      </c>
      <c r="I548" s="60" t="s">
        <v>1585</v>
      </c>
      <c r="J548" s="41">
        <v>1969</v>
      </c>
      <c r="K548" s="20">
        <v>1966</v>
      </c>
      <c r="L548" s="19" t="s">
        <v>1033</v>
      </c>
      <c r="M548" s="20"/>
      <c r="N548" s="19"/>
      <c r="O548" s="36" t="s">
        <v>921</v>
      </c>
      <c r="P548" s="19"/>
      <c r="Q548" s="41" t="s">
        <v>3119</v>
      </c>
      <c r="R548" s="19"/>
      <c r="S548" s="36"/>
      <c r="T548" s="19"/>
      <c r="U548" s="19"/>
      <c r="V548" s="52" t="s">
        <v>734</v>
      </c>
      <c r="W548" s="36" t="s">
        <v>922</v>
      </c>
      <c r="X548" s="19"/>
      <c r="Y548" s="19"/>
      <c r="Z548" s="25"/>
      <c r="AA548" s="19"/>
      <c r="AB548" s="19"/>
    </row>
    <row r="549" spans="1:28" s="12" customFormat="1" ht="15" customHeight="1">
      <c r="A549" s="19">
        <v>458</v>
      </c>
      <c r="B549" s="36" t="s">
        <v>3049</v>
      </c>
      <c r="C549" s="19" t="s">
        <v>3118</v>
      </c>
      <c r="D549" s="36" t="s">
        <v>2893</v>
      </c>
      <c r="E549" s="36" t="s">
        <v>658</v>
      </c>
      <c r="F549" s="36" t="s">
        <v>659</v>
      </c>
      <c r="G549" s="3" t="s">
        <v>716</v>
      </c>
      <c r="H549" s="3" t="s">
        <v>717</v>
      </c>
      <c r="I549" s="59" t="s">
        <v>2272</v>
      </c>
      <c r="J549" s="41">
        <v>2002</v>
      </c>
      <c r="K549" s="20">
        <v>2010</v>
      </c>
      <c r="L549" s="19"/>
      <c r="M549" s="20">
        <v>2010</v>
      </c>
      <c r="N549" s="19">
        <v>2010</v>
      </c>
      <c r="O549" s="36"/>
      <c r="P549" s="19"/>
      <c r="Q549" s="41" t="s">
        <v>2924</v>
      </c>
      <c r="R549" s="19"/>
      <c r="S549" s="36" t="s">
        <v>3213</v>
      </c>
      <c r="T549" s="19"/>
      <c r="U549" s="19"/>
      <c r="V549" s="52"/>
      <c r="W549" t="s">
        <v>1870</v>
      </c>
      <c r="X549" s="19" t="s">
        <v>1803</v>
      </c>
      <c r="Y549" s="19"/>
      <c r="Z549" s="25"/>
      <c r="AA549" s="25"/>
      <c r="AB549" s="19"/>
    </row>
    <row r="550" spans="1:28" s="12" customFormat="1" ht="15" customHeight="1">
      <c r="A550" s="19">
        <v>454.1</v>
      </c>
      <c r="B550" s="36" t="s">
        <v>3049</v>
      </c>
      <c r="C550" s="19" t="s">
        <v>3118</v>
      </c>
      <c r="D550" s="36" t="s">
        <v>2893</v>
      </c>
      <c r="E550" s="36" t="s">
        <v>658</v>
      </c>
      <c r="F550" s="36" t="s">
        <v>659</v>
      </c>
      <c r="G550" s="3" t="s">
        <v>2808</v>
      </c>
      <c r="H550" s="3" t="s">
        <v>2624</v>
      </c>
      <c r="I550" s="60" t="s">
        <v>1442</v>
      </c>
      <c r="J550" s="41">
        <v>1841</v>
      </c>
      <c r="K550" s="20"/>
      <c r="L550" s="19"/>
      <c r="M550" s="20">
        <v>1990</v>
      </c>
      <c r="N550" s="19"/>
      <c r="O550" s="36"/>
      <c r="P550" s="19"/>
      <c r="Q550" s="41" t="s">
        <v>2924</v>
      </c>
      <c r="R550" s="19"/>
      <c r="S550" s="36"/>
      <c r="T550" s="19"/>
      <c r="U550" s="19"/>
      <c r="V550" s="52"/>
      <c r="W550" t="s">
        <v>1313</v>
      </c>
      <c r="X550" s="19"/>
      <c r="Y550" s="19"/>
      <c r="Z550" s="25"/>
      <c r="AA550" s="25"/>
      <c r="AB550" s="19"/>
    </row>
    <row r="551" spans="1:28" s="7" customFormat="1" ht="15" customHeight="1">
      <c r="A551" s="19">
        <v>459</v>
      </c>
      <c r="B551" s="36" t="s">
        <v>3049</v>
      </c>
      <c r="C551" s="19" t="s">
        <v>3118</v>
      </c>
      <c r="D551" s="36" t="s">
        <v>2893</v>
      </c>
      <c r="E551" s="36" t="s">
        <v>658</v>
      </c>
      <c r="F551" s="36" t="s">
        <v>718</v>
      </c>
      <c r="G551" s="3" t="s">
        <v>719</v>
      </c>
      <c r="H551" s="3" t="s">
        <v>2875</v>
      </c>
      <c r="I551" s="59" t="s">
        <v>2273</v>
      </c>
      <c r="J551" s="41">
        <v>1899</v>
      </c>
      <c r="K551" s="20">
        <v>2010</v>
      </c>
      <c r="L551" s="19">
        <v>11</v>
      </c>
      <c r="M551" s="20">
        <v>1993</v>
      </c>
      <c r="N551" s="19"/>
      <c r="O551" s="36" t="s">
        <v>622</v>
      </c>
      <c r="P551" s="19"/>
      <c r="Q551" s="41" t="s">
        <v>3119</v>
      </c>
      <c r="R551" s="19"/>
      <c r="S551" s="36"/>
      <c r="T551" s="19"/>
      <c r="U551" s="19"/>
      <c r="V551" s="52"/>
      <c r="W551" t="s">
        <v>1458</v>
      </c>
      <c r="X551" s="19" t="s">
        <v>1803</v>
      </c>
      <c r="Y551" s="19" t="s">
        <v>1803</v>
      </c>
      <c r="Z551" s="19"/>
      <c r="AA551" s="25"/>
      <c r="AB551" s="19"/>
    </row>
    <row r="552" spans="1:28" s="7" customFormat="1" ht="15" customHeight="1">
      <c r="A552" s="19">
        <v>460</v>
      </c>
      <c r="B552" s="36" t="s">
        <v>3049</v>
      </c>
      <c r="C552" s="19" t="s">
        <v>3118</v>
      </c>
      <c r="D552" s="36" t="s">
        <v>2893</v>
      </c>
      <c r="E552" s="36" t="s">
        <v>658</v>
      </c>
      <c r="F552" s="36" t="s">
        <v>718</v>
      </c>
      <c r="G552" s="3" t="s">
        <v>719</v>
      </c>
      <c r="H552" s="3" t="s">
        <v>1801</v>
      </c>
      <c r="I552" s="59" t="s">
        <v>2274</v>
      </c>
      <c r="J552" s="41">
        <v>1968</v>
      </c>
      <c r="K552" s="20">
        <v>2010</v>
      </c>
      <c r="L552" s="19">
        <v>13</v>
      </c>
      <c r="M552" s="20"/>
      <c r="N552" s="19"/>
      <c r="O552" s="36"/>
      <c r="P552" s="19"/>
      <c r="Q552" s="41" t="s">
        <v>3119</v>
      </c>
      <c r="R552" s="19"/>
      <c r="S552" s="36"/>
      <c r="T552" s="19"/>
      <c r="U552" s="19"/>
      <c r="V552" s="52" t="s">
        <v>3350</v>
      </c>
      <c r="W552" s="36" t="s">
        <v>1135</v>
      </c>
      <c r="X552" s="19" t="s">
        <v>1803</v>
      </c>
      <c r="Y552" s="19" t="s">
        <v>1803</v>
      </c>
      <c r="Z552" s="19"/>
      <c r="AA552" s="19"/>
      <c r="AB552" s="19"/>
    </row>
    <row r="553" spans="1:28" s="7" customFormat="1" ht="15" customHeight="1">
      <c r="A553" s="19">
        <v>464</v>
      </c>
      <c r="B553" s="36" t="s">
        <v>3049</v>
      </c>
      <c r="C553" s="19" t="s">
        <v>3118</v>
      </c>
      <c r="D553" s="36" t="s">
        <v>2893</v>
      </c>
      <c r="E553" s="36" t="s">
        <v>658</v>
      </c>
      <c r="F553" s="36" t="s">
        <v>720</v>
      </c>
      <c r="G553" s="3" t="s">
        <v>220</v>
      </c>
      <c r="H553" s="3" t="s">
        <v>221</v>
      </c>
      <c r="I553" s="60" t="s">
        <v>1502</v>
      </c>
      <c r="J553" s="41">
        <v>1917</v>
      </c>
      <c r="K553" s="20">
        <v>2010</v>
      </c>
      <c r="L553" s="19" t="s">
        <v>215</v>
      </c>
      <c r="M553" s="20">
        <v>2010</v>
      </c>
      <c r="N553" s="19"/>
      <c r="O553" s="36" t="s">
        <v>223</v>
      </c>
      <c r="P553" s="19"/>
      <c r="Q553" s="41" t="s">
        <v>3119</v>
      </c>
      <c r="R553" s="19"/>
      <c r="S553" s="36"/>
      <c r="T553" s="19"/>
      <c r="U553" s="19"/>
      <c r="V553" s="52"/>
      <c r="W553" s="36" t="s">
        <v>1135</v>
      </c>
      <c r="X553" s="19" t="s">
        <v>1803</v>
      </c>
      <c r="Y553" s="19" t="s">
        <v>1803</v>
      </c>
      <c r="Z553" s="25"/>
      <c r="AA553" s="25"/>
      <c r="AB553" s="19"/>
    </row>
    <row r="554" spans="1:28" s="7" customFormat="1" ht="15" customHeight="1">
      <c r="A554" s="19"/>
      <c r="B554" s="36" t="s">
        <v>3049</v>
      </c>
      <c r="C554" s="19" t="s">
        <v>3118</v>
      </c>
      <c r="D554" s="36" t="s">
        <v>2893</v>
      </c>
      <c r="E554" s="36" t="s">
        <v>721</v>
      </c>
      <c r="F554" s="36" t="s">
        <v>722</v>
      </c>
      <c r="G554" s="3" t="s">
        <v>723</v>
      </c>
      <c r="H554" s="3" t="s">
        <v>1777</v>
      </c>
      <c r="I554" s="59" t="s">
        <v>1778</v>
      </c>
      <c r="J554" s="41">
        <v>1912</v>
      </c>
      <c r="K554" s="20"/>
      <c r="L554" s="19"/>
      <c r="M554" s="20">
        <v>1993</v>
      </c>
      <c r="N554" s="19"/>
      <c r="O554" s="36"/>
      <c r="P554" s="19"/>
      <c r="Q554" s="51" t="s">
        <v>2763</v>
      </c>
      <c r="R554" s="19"/>
      <c r="S554" s="36"/>
      <c r="T554" s="19"/>
      <c r="U554" s="19"/>
      <c r="V554" s="52"/>
      <c r="W554" s="36" t="s">
        <v>1161</v>
      </c>
      <c r="X554" s="19"/>
      <c r="Y554" s="19"/>
      <c r="Z554" s="25"/>
      <c r="AA554" s="25"/>
      <c r="AB554" s="19"/>
    </row>
    <row r="555" spans="1:28" s="7" customFormat="1" ht="15" customHeight="1">
      <c r="A555" s="19">
        <v>455</v>
      </c>
      <c r="B555" s="36" t="s">
        <v>3049</v>
      </c>
      <c r="C555" s="19" t="s">
        <v>3118</v>
      </c>
      <c r="D555" s="36" t="s">
        <v>2893</v>
      </c>
      <c r="E555" s="36" t="s">
        <v>721</v>
      </c>
      <c r="F555" s="36" t="s">
        <v>722</v>
      </c>
      <c r="G555" s="3" t="s">
        <v>1443</v>
      </c>
      <c r="H555" s="3" t="s">
        <v>3204</v>
      </c>
      <c r="I555" s="60" t="s">
        <v>1444</v>
      </c>
      <c r="J555" s="41">
        <v>1912</v>
      </c>
      <c r="K555" s="20">
        <v>2010</v>
      </c>
      <c r="L555" s="19">
        <v>22</v>
      </c>
      <c r="M555" s="20"/>
      <c r="N555" s="19"/>
      <c r="O555" s="36" t="s">
        <v>622</v>
      </c>
      <c r="P555" s="19"/>
      <c r="Q555" s="41" t="s">
        <v>3119</v>
      </c>
      <c r="R555" s="19"/>
      <c r="S555" s="36"/>
      <c r="T555" s="19"/>
      <c r="U555" s="19"/>
      <c r="V555" s="52"/>
      <c r="W555" s="36" t="s">
        <v>1135</v>
      </c>
      <c r="X555" s="19" t="s">
        <v>1803</v>
      </c>
      <c r="Y555" s="19" t="s">
        <v>1803</v>
      </c>
      <c r="Z555" s="19"/>
      <c r="AA555" s="19"/>
      <c r="AB555" s="19"/>
    </row>
    <row r="556" spans="1:28" s="7" customFormat="1" ht="15" customHeight="1">
      <c r="A556" s="19">
        <v>456</v>
      </c>
      <c r="B556" s="36" t="s">
        <v>3049</v>
      </c>
      <c r="C556" s="19" t="s">
        <v>3118</v>
      </c>
      <c r="D556" s="36" t="s">
        <v>2893</v>
      </c>
      <c r="E556" s="36" t="s">
        <v>721</v>
      </c>
      <c r="F556" s="36" t="s">
        <v>724</v>
      </c>
      <c r="G556" s="3" t="s">
        <v>736</v>
      </c>
      <c r="H556" s="3" t="s">
        <v>737</v>
      </c>
      <c r="I556" s="59" t="s">
        <v>637</v>
      </c>
      <c r="J556" s="41">
        <v>1864</v>
      </c>
      <c r="K556" s="20">
        <v>2010</v>
      </c>
      <c r="L556" s="19" t="s">
        <v>222</v>
      </c>
      <c r="M556" s="20"/>
      <c r="N556" s="19"/>
      <c r="O556" s="36" t="s">
        <v>622</v>
      </c>
      <c r="P556" s="19"/>
      <c r="Q556" s="41" t="s">
        <v>3119</v>
      </c>
      <c r="R556" s="19"/>
      <c r="S556" s="36"/>
      <c r="T556" s="19"/>
      <c r="U556" s="19"/>
      <c r="V556" s="52"/>
      <c r="W556" t="s">
        <v>1458</v>
      </c>
      <c r="X556" s="19" t="s">
        <v>1803</v>
      </c>
      <c r="Y556" s="19" t="s">
        <v>1803</v>
      </c>
      <c r="Z556" s="19"/>
      <c r="AA556" s="19"/>
      <c r="AB556" s="19"/>
    </row>
    <row r="557" spans="1:28" s="7" customFormat="1" ht="15" customHeight="1">
      <c r="A557" s="19">
        <v>463</v>
      </c>
      <c r="B557" s="36" t="s">
        <v>3049</v>
      </c>
      <c r="C557" s="19" t="s">
        <v>3118</v>
      </c>
      <c r="D557" s="36" t="s">
        <v>2893</v>
      </c>
      <c r="E557" s="36" t="s">
        <v>721</v>
      </c>
      <c r="F557" s="36" t="s">
        <v>738</v>
      </c>
      <c r="G557" s="3" t="s">
        <v>739</v>
      </c>
      <c r="H557" s="3" t="s">
        <v>740</v>
      </c>
      <c r="I557" s="59" t="s">
        <v>2276</v>
      </c>
      <c r="J557" s="41">
        <v>1893</v>
      </c>
      <c r="K557" s="20">
        <v>2010</v>
      </c>
      <c r="L557" s="19">
        <v>11</v>
      </c>
      <c r="M557" s="20">
        <v>1993</v>
      </c>
      <c r="N557" s="19"/>
      <c r="O557" s="36" t="s">
        <v>622</v>
      </c>
      <c r="P557" s="19"/>
      <c r="Q557" s="41" t="s">
        <v>3119</v>
      </c>
      <c r="R557" s="19"/>
      <c r="S557" s="36"/>
      <c r="T557" s="19"/>
      <c r="U557" s="19"/>
      <c r="V557" s="52" t="s">
        <v>3106</v>
      </c>
      <c r="W557" t="s">
        <v>1594</v>
      </c>
      <c r="X557" s="19" t="s">
        <v>1803</v>
      </c>
      <c r="Y557" s="19" t="s">
        <v>1803</v>
      </c>
      <c r="Z557" s="19"/>
      <c r="AA557" s="25"/>
      <c r="AB557" s="19"/>
    </row>
    <row r="558" spans="1:28" s="7" customFormat="1" ht="15" customHeight="1">
      <c r="A558" s="19">
        <v>461</v>
      </c>
      <c r="B558" s="36" t="s">
        <v>3049</v>
      </c>
      <c r="C558" s="19" t="s">
        <v>3118</v>
      </c>
      <c r="D558" s="36" t="s">
        <v>2893</v>
      </c>
      <c r="E558" s="36" t="s">
        <v>518</v>
      </c>
      <c r="F558" s="36" t="s">
        <v>519</v>
      </c>
      <c r="G558" s="3" t="s">
        <v>520</v>
      </c>
      <c r="H558" s="3" t="s">
        <v>521</v>
      </c>
      <c r="I558" s="59" t="s">
        <v>2275</v>
      </c>
      <c r="J558" s="41">
        <v>1848</v>
      </c>
      <c r="K558" s="20">
        <v>2010</v>
      </c>
      <c r="L558" s="19"/>
      <c r="M558" s="20"/>
      <c r="N558" s="19">
        <v>2010</v>
      </c>
      <c r="O558" s="36" t="s">
        <v>622</v>
      </c>
      <c r="P558" s="19"/>
      <c r="Q558" s="41" t="s">
        <v>2924</v>
      </c>
      <c r="R558" s="19"/>
      <c r="S558" s="36"/>
      <c r="T558" s="19"/>
      <c r="U558" s="19"/>
      <c r="V558" s="52"/>
      <c r="W558" s="36" t="s">
        <v>1135</v>
      </c>
      <c r="X558" s="19" t="s">
        <v>1803</v>
      </c>
      <c r="Y558" s="19" t="s">
        <v>1803</v>
      </c>
      <c r="Z558" s="25"/>
      <c r="AA558" s="25"/>
      <c r="AB558" s="19"/>
    </row>
    <row r="559" spans="1:28" s="7" customFormat="1" ht="15" customHeight="1">
      <c r="A559" s="19">
        <v>462</v>
      </c>
      <c r="B559" s="36" t="s">
        <v>3049</v>
      </c>
      <c r="C559" s="19" t="s">
        <v>3118</v>
      </c>
      <c r="D559" s="36" t="s">
        <v>2893</v>
      </c>
      <c r="E559" s="36" t="s">
        <v>518</v>
      </c>
      <c r="F559" s="36" t="s">
        <v>519</v>
      </c>
      <c r="G559" s="3" t="s">
        <v>520</v>
      </c>
      <c r="H559" s="3" t="s">
        <v>905</v>
      </c>
      <c r="I559" s="60" t="s">
        <v>1501</v>
      </c>
      <c r="J559" s="41">
        <v>1843</v>
      </c>
      <c r="K559" s="20">
        <v>2010</v>
      </c>
      <c r="L559" s="19"/>
      <c r="M559" s="20">
        <v>1974</v>
      </c>
      <c r="N559" s="19"/>
      <c r="O559" s="36" t="s">
        <v>906</v>
      </c>
      <c r="P559" s="19"/>
      <c r="Q559" s="41" t="s">
        <v>2924</v>
      </c>
      <c r="R559" s="19"/>
      <c r="S559" s="36" t="s">
        <v>815</v>
      </c>
      <c r="T559" s="19"/>
      <c r="U559" s="19"/>
      <c r="V559" s="52" t="s">
        <v>3133</v>
      </c>
      <c r="W559" t="s">
        <v>1312</v>
      </c>
      <c r="X559" s="19" t="s">
        <v>1803</v>
      </c>
      <c r="Y559" s="19" t="s">
        <v>1803</v>
      </c>
      <c r="Z559" s="25"/>
      <c r="AA559" s="25"/>
      <c r="AB559" s="19"/>
    </row>
    <row r="560" spans="1:28" s="7" customFormat="1" ht="15" customHeight="1">
      <c r="A560" s="19"/>
      <c r="B560" s="36" t="s">
        <v>3049</v>
      </c>
      <c r="C560" s="19" t="s">
        <v>3118</v>
      </c>
      <c r="D560" s="36" t="s">
        <v>2893</v>
      </c>
      <c r="E560" s="36" t="s">
        <v>518</v>
      </c>
      <c r="F560" s="36" t="s">
        <v>2593</v>
      </c>
      <c r="G560" s="3" t="s">
        <v>2418</v>
      </c>
      <c r="H560" s="3" t="s">
        <v>1779</v>
      </c>
      <c r="I560" s="59" t="s">
        <v>1780</v>
      </c>
      <c r="J560" s="41">
        <v>1767</v>
      </c>
      <c r="K560" s="20"/>
      <c r="L560" s="19"/>
      <c r="M560" s="20">
        <v>1993</v>
      </c>
      <c r="N560" s="19"/>
      <c r="O560" s="36"/>
      <c r="P560" s="19"/>
      <c r="Q560" s="51" t="s">
        <v>1146</v>
      </c>
      <c r="R560" s="19"/>
      <c r="S560" s="36"/>
      <c r="T560" s="19"/>
      <c r="U560" s="19"/>
      <c r="V560" s="52"/>
      <c r="W560" s="36" t="s">
        <v>1486</v>
      </c>
      <c r="X560" s="19"/>
      <c r="Y560" s="19"/>
      <c r="Z560" s="25"/>
      <c r="AA560" s="3"/>
      <c r="AB560" s="19"/>
    </row>
    <row r="561" spans="1:28" s="7" customFormat="1" ht="15" customHeight="1">
      <c r="A561" s="19">
        <v>464.1</v>
      </c>
      <c r="B561" s="36" t="s">
        <v>3049</v>
      </c>
      <c r="C561" s="19" t="s">
        <v>3118</v>
      </c>
      <c r="D561" s="36" t="s">
        <v>2893</v>
      </c>
      <c r="E561" s="36" t="s">
        <v>518</v>
      </c>
      <c r="F561" s="36" t="s">
        <v>2593</v>
      </c>
      <c r="G561" s="3" t="s">
        <v>2418</v>
      </c>
      <c r="H561" s="3" t="s">
        <v>2419</v>
      </c>
      <c r="I561" s="60" t="s">
        <v>1961</v>
      </c>
      <c r="J561" s="41">
        <v>1864</v>
      </c>
      <c r="K561" s="20">
        <v>1967</v>
      </c>
      <c r="L561" s="19" t="s">
        <v>2420</v>
      </c>
      <c r="M561" s="20"/>
      <c r="N561" s="19"/>
      <c r="O561" s="36"/>
      <c r="P561" s="19"/>
      <c r="Q561" s="51" t="s">
        <v>3119</v>
      </c>
      <c r="R561" s="19"/>
      <c r="S561" s="36"/>
      <c r="T561" s="19"/>
      <c r="U561" s="19"/>
      <c r="V561" s="52"/>
      <c r="W561" s="36" t="s">
        <v>922</v>
      </c>
      <c r="X561" s="19"/>
      <c r="Y561" s="19"/>
      <c r="Z561" s="25"/>
      <c r="AA561" s="25"/>
      <c r="AB561" s="19"/>
    </row>
    <row r="562" spans="1:28" s="7" customFormat="1" ht="15" customHeight="1">
      <c r="A562" s="19"/>
      <c r="B562" s="36" t="s">
        <v>3049</v>
      </c>
      <c r="C562" s="19" t="s">
        <v>3118</v>
      </c>
      <c r="D562" s="36" t="s">
        <v>2893</v>
      </c>
      <c r="E562" s="36" t="s">
        <v>518</v>
      </c>
      <c r="F562" s="36" t="s">
        <v>1781</v>
      </c>
      <c r="G562" s="3" t="s">
        <v>1782</v>
      </c>
      <c r="H562" s="3" t="s">
        <v>1783</v>
      </c>
      <c r="I562" s="59" t="s">
        <v>1961</v>
      </c>
      <c r="J562" s="41">
        <v>1864</v>
      </c>
      <c r="K562" s="20"/>
      <c r="L562" s="19"/>
      <c r="M562" s="20">
        <v>1993</v>
      </c>
      <c r="N562" s="19"/>
      <c r="O562" s="36"/>
      <c r="P562" s="19"/>
      <c r="Q562" s="51" t="s">
        <v>1485</v>
      </c>
      <c r="R562" s="19"/>
      <c r="S562" s="36"/>
      <c r="T562" s="19"/>
      <c r="U562" s="19"/>
      <c r="V562" s="52"/>
      <c r="W562" s="36" t="s">
        <v>1161</v>
      </c>
      <c r="X562" s="19"/>
      <c r="Y562" s="19"/>
      <c r="Z562" s="25"/>
      <c r="AA562" s="25"/>
      <c r="AB562" s="19"/>
    </row>
    <row r="563" spans="1:28" s="7" customFormat="1" ht="15" customHeight="1">
      <c r="A563" s="19">
        <v>465</v>
      </c>
      <c r="B563" s="36" t="s">
        <v>3049</v>
      </c>
      <c r="C563" s="19" t="s">
        <v>3118</v>
      </c>
      <c r="D563" s="36" t="s">
        <v>2893</v>
      </c>
      <c r="E563" s="36" t="s">
        <v>518</v>
      </c>
      <c r="F563" s="36" t="s">
        <v>3104</v>
      </c>
      <c r="G563" s="3" t="s">
        <v>3105</v>
      </c>
      <c r="H563" s="3" t="s">
        <v>907</v>
      </c>
      <c r="I563" s="59" t="s">
        <v>2277</v>
      </c>
      <c r="J563" s="41">
        <v>1927</v>
      </c>
      <c r="K563" s="20">
        <v>2005</v>
      </c>
      <c r="L563" s="19" t="s">
        <v>910</v>
      </c>
      <c r="M563" s="20">
        <v>1986</v>
      </c>
      <c r="N563" s="19"/>
      <c r="O563" s="36" t="s">
        <v>622</v>
      </c>
      <c r="P563" s="19"/>
      <c r="Q563" s="41" t="s">
        <v>2924</v>
      </c>
      <c r="R563" s="19"/>
      <c r="S563" s="36" t="s">
        <v>2848</v>
      </c>
      <c r="T563" s="19"/>
      <c r="U563" s="19"/>
      <c r="V563" s="52" t="s">
        <v>3106</v>
      </c>
      <c r="W563" s="36" t="s">
        <v>1666</v>
      </c>
      <c r="X563" s="19" t="s">
        <v>1803</v>
      </c>
      <c r="Y563" s="19"/>
      <c r="Z563" s="25"/>
      <c r="AA563" s="25"/>
      <c r="AB563" s="19"/>
    </row>
    <row r="564" spans="1:28" s="7" customFormat="1" ht="15" customHeight="1">
      <c r="A564" s="19">
        <v>466</v>
      </c>
      <c r="B564" s="36" t="s">
        <v>3049</v>
      </c>
      <c r="C564" s="19" t="s">
        <v>3118</v>
      </c>
      <c r="D564" s="36" t="s">
        <v>2893</v>
      </c>
      <c r="E564" s="36" t="s">
        <v>518</v>
      </c>
      <c r="F564" s="36" t="s">
        <v>3104</v>
      </c>
      <c r="G564" s="3" t="s">
        <v>516</v>
      </c>
      <c r="H564" s="3" t="s">
        <v>517</v>
      </c>
      <c r="I564" s="60" t="s">
        <v>1559</v>
      </c>
      <c r="J564" s="41">
        <v>1766</v>
      </c>
      <c r="K564" s="20">
        <v>2010</v>
      </c>
      <c r="L564" s="19"/>
      <c r="M564" s="20">
        <v>1979</v>
      </c>
      <c r="N564" s="19"/>
      <c r="O564" s="36"/>
      <c r="P564" s="19"/>
      <c r="Q564" s="41" t="s">
        <v>2924</v>
      </c>
      <c r="R564" s="19"/>
      <c r="S564" s="36" t="s">
        <v>2848</v>
      </c>
      <c r="T564" s="19"/>
      <c r="U564" s="19"/>
      <c r="V564" s="52"/>
      <c r="W564" t="s">
        <v>1312</v>
      </c>
      <c r="X564" s="19" t="s">
        <v>1803</v>
      </c>
      <c r="Y564" s="19"/>
      <c r="Z564" s="25"/>
      <c r="AA564" s="25"/>
      <c r="AB564" s="19"/>
    </row>
    <row r="565" spans="1:28" s="7" customFormat="1" ht="15" customHeight="1">
      <c r="A565" s="19">
        <v>467</v>
      </c>
      <c r="B565" s="36" t="s">
        <v>3049</v>
      </c>
      <c r="C565" s="19" t="s">
        <v>3118</v>
      </c>
      <c r="D565" s="36" t="s">
        <v>2893</v>
      </c>
      <c r="E565" s="36" t="s">
        <v>518</v>
      </c>
      <c r="F565" s="36" t="s">
        <v>3104</v>
      </c>
      <c r="G565" s="3" t="s">
        <v>505</v>
      </c>
      <c r="H565" s="3" t="s">
        <v>506</v>
      </c>
      <c r="I565" s="60" t="s">
        <v>1503</v>
      </c>
      <c r="J565" s="41">
        <v>1893</v>
      </c>
      <c r="K565" s="20">
        <v>2010</v>
      </c>
      <c r="L565" s="19" t="s">
        <v>222</v>
      </c>
      <c r="M565" s="20">
        <v>1993</v>
      </c>
      <c r="N565" s="19"/>
      <c r="O565" s="36"/>
      <c r="P565" s="19"/>
      <c r="Q565" s="41" t="s">
        <v>3119</v>
      </c>
      <c r="R565" s="19"/>
      <c r="S565" s="36"/>
      <c r="T565" s="19"/>
      <c r="U565" s="19"/>
      <c r="V565" s="52"/>
      <c r="W565" t="s">
        <v>1594</v>
      </c>
      <c r="X565" s="19" t="s">
        <v>1803</v>
      </c>
      <c r="Y565" s="19" t="s">
        <v>1803</v>
      </c>
      <c r="Z565" s="19"/>
      <c r="AA565" s="25"/>
      <c r="AB565" s="19"/>
    </row>
    <row r="566" spans="1:28" s="7" customFormat="1" ht="15" customHeight="1">
      <c r="A566" s="19">
        <v>468</v>
      </c>
      <c r="B566" s="36" t="s">
        <v>3049</v>
      </c>
      <c r="C566" s="19" t="s">
        <v>3118</v>
      </c>
      <c r="D566" s="36" t="s">
        <v>2893</v>
      </c>
      <c r="E566" s="36" t="s">
        <v>518</v>
      </c>
      <c r="F566" s="36" t="s">
        <v>3104</v>
      </c>
      <c r="G566" s="3" t="s">
        <v>507</v>
      </c>
      <c r="H566" s="3" t="s">
        <v>508</v>
      </c>
      <c r="I566" s="59" t="s">
        <v>2278</v>
      </c>
      <c r="J566" s="41">
        <v>1881</v>
      </c>
      <c r="K566" s="20">
        <v>2010</v>
      </c>
      <c r="L566" s="19" t="s">
        <v>509</v>
      </c>
      <c r="M566" s="20">
        <v>1993</v>
      </c>
      <c r="N566" s="19"/>
      <c r="O566" s="36"/>
      <c r="P566" s="19"/>
      <c r="Q566" s="41" t="s">
        <v>2924</v>
      </c>
      <c r="R566" s="19"/>
      <c r="S566" s="36"/>
      <c r="T566" s="19"/>
      <c r="U566" s="19"/>
      <c r="V566" s="52"/>
      <c r="W566" s="36" t="s">
        <v>1667</v>
      </c>
      <c r="X566" s="19" t="s">
        <v>2409</v>
      </c>
      <c r="Y566" s="19"/>
      <c r="Z566" s="25"/>
      <c r="AA566" s="25"/>
      <c r="AB566" s="19"/>
    </row>
    <row r="567" spans="1:28" s="7" customFormat="1" ht="15" customHeight="1">
      <c r="A567" s="19"/>
      <c r="B567" s="36" t="s">
        <v>3049</v>
      </c>
      <c r="C567" s="19" t="s">
        <v>3118</v>
      </c>
      <c r="D567" s="36" t="s">
        <v>2893</v>
      </c>
      <c r="E567" s="36" t="s">
        <v>518</v>
      </c>
      <c r="F567" s="36" t="s">
        <v>3104</v>
      </c>
      <c r="G567" s="3" t="s">
        <v>507</v>
      </c>
      <c r="H567" s="3" t="s">
        <v>1962</v>
      </c>
      <c r="I567" s="59" t="s">
        <v>1963</v>
      </c>
      <c r="J567" s="41">
        <v>1864</v>
      </c>
      <c r="K567" s="20"/>
      <c r="L567" s="19"/>
      <c r="M567" s="20">
        <v>1993</v>
      </c>
      <c r="N567" s="19"/>
      <c r="O567" s="36"/>
      <c r="P567" s="19"/>
      <c r="Q567" s="51" t="s">
        <v>1293</v>
      </c>
      <c r="R567" s="19"/>
      <c r="S567" s="36"/>
      <c r="T567" s="19"/>
      <c r="U567" s="19"/>
      <c r="V567" s="52"/>
      <c r="W567" s="36" t="s">
        <v>1161</v>
      </c>
      <c r="X567" s="19"/>
      <c r="Y567" s="19"/>
      <c r="Z567" s="25"/>
      <c r="AA567" s="25"/>
      <c r="AB567" s="19"/>
    </row>
    <row r="568" spans="1:28" s="7" customFormat="1" ht="15" customHeight="1">
      <c r="A568" s="19">
        <v>469</v>
      </c>
      <c r="B568" s="36" t="s">
        <v>3049</v>
      </c>
      <c r="C568" s="19" t="s">
        <v>3118</v>
      </c>
      <c r="D568" s="36" t="s">
        <v>2893</v>
      </c>
      <c r="E568" s="36" t="s">
        <v>518</v>
      </c>
      <c r="F568" s="36" t="s">
        <v>3104</v>
      </c>
      <c r="G568" s="3" t="s">
        <v>507</v>
      </c>
      <c r="H568" s="3" t="s">
        <v>1195</v>
      </c>
      <c r="I568" s="60" t="s">
        <v>1646</v>
      </c>
      <c r="J568" s="41">
        <v>1872</v>
      </c>
      <c r="K568" s="20">
        <v>2010</v>
      </c>
      <c r="L568" s="19" t="s">
        <v>510</v>
      </c>
      <c r="M568" s="20"/>
      <c r="N568" s="19"/>
      <c r="O568" s="36"/>
      <c r="P568" s="19"/>
      <c r="Q568" s="41" t="s">
        <v>3119</v>
      </c>
      <c r="R568" s="19"/>
      <c r="S568" s="36"/>
      <c r="T568" s="19"/>
      <c r="U568" s="19"/>
      <c r="V568" s="52"/>
      <c r="W568" t="s">
        <v>1964</v>
      </c>
      <c r="X568" s="19" t="s">
        <v>1803</v>
      </c>
      <c r="Y568" s="19"/>
      <c r="Z568" s="19"/>
      <c r="AA568" s="19"/>
      <c r="AB568" s="19"/>
    </row>
    <row r="569" spans="1:28" s="7" customFormat="1" ht="15" customHeight="1">
      <c r="A569" s="19">
        <v>457</v>
      </c>
      <c r="B569" s="93" t="s">
        <v>3049</v>
      </c>
      <c r="C569" s="19" t="s">
        <v>3118</v>
      </c>
      <c r="D569" s="36" t="s">
        <v>742</v>
      </c>
      <c r="E569" s="36" t="s">
        <v>721</v>
      </c>
      <c r="F569" s="36" t="s">
        <v>724</v>
      </c>
      <c r="G569" s="3" t="s">
        <v>1280</v>
      </c>
      <c r="H569" s="3" t="s">
        <v>1281</v>
      </c>
      <c r="I569" s="59" t="s">
        <v>2271</v>
      </c>
      <c r="J569" s="41">
        <v>1912</v>
      </c>
      <c r="K569" s="20">
        <v>2010</v>
      </c>
      <c r="L569" s="19"/>
      <c r="M569" s="20">
        <v>2010</v>
      </c>
      <c r="N569" s="19"/>
      <c r="O569" s="36" t="s">
        <v>1284</v>
      </c>
      <c r="P569" s="19"/>
      <c r="Q569" s="41" t="s">
        <v>3119</v>
      </c>
      <c r="R569" s="19" t="s">
        <v>3343</v>
      </c>
      <c r="S569" s="36" t="s">
        <v>3210</v>
      </c>
      <c r="T569" s="19"/>
      <c r="U569" s="19"/>
      <c r="V569" s="52" t="s">
        <v>564</v>
      </c>
      <c r="W569" s="36" t="s">
        <v>1135</v>
      </c>
      <c r="X569" s="19" t="s">
        <v>1803</v>
      </c>
      <c r="Y569" s="19" t="s">
        <v>1803</v>
      </c>
      <c r="Z569" s="25"/>
      <c r="AA569" s="25"/>
      <c r="AB569" s="19"/>
    </row>
    <row r="570" spans="1:28" ht="15" customHeight="1">
      <c r="K570" s="20">
        <f>COUNTA(K134:K246)</f>
        <v>92</v>
      </c>
      <c r="M570" s="20">
        <f>COUNTA(M62:M569)</f>
        <v>319</v>
      </c>
      <c r="P570" s="19" t="s">
        <v>1020</v>
      </c>
      <c r="Q570" s="41">
        <f>COUNTIF(Q7:Q569,"N")</f>
        <v>342</v>
      </c>
      <c r="X570" s="19">
        <f>COUNTA(X7:X569)</f>
        <v>224</v>
      </c>
      <c r="Y570" s="19">
        <f>COUNTA(Y7:Y569)</f>
        <v>53</v>
      </c>
    </row>
    <row r="571" spans="1:28" ht="15" customHeight="1">
      <c r="P571" s="19" t="s">
        <v>1021</v>
      </c>
      <c r="Q571" s="41">
        <f>COUNTIF(Q7:Q569,"C")</f>
        <v>93</v>
      </c>
    </row>
    <row r="572" spans="1:28" ht="15" customHeight="1">
      <c r="B572" s="80">
        <f>LOOKUP(B569,$C$572:$C$583,$G$572:$G$583)</f>
        <v>461.95000000000005</v>
      </c>
      <c r="C572" s="7" t="s">
        <v>3289</v>
      </c>
      <c r="D572" s="19"/>
      <c r="F572" s="91">
        <f t="shared" ref="F572:F583" si="31">AVERAGEIFS(($A$62:$A$569),$B$62:$B$569,"="&amp;(C572))</f>
        <v>152.99937888198755</v>
      </c>
      <c r="G572" s="92">
        <v>152.94</v>
      </c>
      <c r="P572" s="19" t="s">
        <v>1349</v>
      </c>
      <c r="Q572" s="41">
        <f>COUNTIF(Q7:Q569,"I")</f>
        <v>128</v>
      </c>
    </row>
    <row r="573" spans="1:28" ht="15" customHeight="1">
      <c r="B573"/>
      <c r="C573" s="7" t="s">
        <v>963</v>
      </c>
      <c r="D573" s="19"/>
      <c r="F573" s="91">
        <f t="shared" si="31"/>
        <v>298.07466666666664</v>
      </c>
      <c r="G573" s="92">
        <v>298.07466666666664</v>
      </c>
      <c r="P573" s="19" t="s">
        <v>1350</v>
      </c>
      <c r="Q573" s="41">
        <f>SUM(Q570:Q572)</f>
        <v>563</v>
      </c>
    </row>
    <row r="574" spans="1:28" ht="15" customHeight="1">
      <c r="B574"/>
      <c r="C574" s="7" t="s">
        <v>28</v>
      </c>
      <c r="D574" s="19"/>
      <c r="F574" s="91">
        <f t="shared" si="31"/>
        <v>444.1</v>
      </c>
      <c r="G574" s="92">
        <v>444.1</v>
      </c>
      <c r="W574" s="36" t="s">
        <v>155</v>
      </c>
    </row>
    <row r="575" spans="1:28" ht="15" customHeight="1">
      <c r="B575"/>
      <c r="C575" s="7" t="s">
        <v>3049</v>
      </c>
      <c r="D575" s="19"/>
      <c r="F575" s="91">
        <f t="shared" si="31"/>
        <v>461.65882352941179</v>
      </c>
      <c r="G575" s="92">
        <v>461.95000000000005</v>
      </c>
      <c r="O575" t="s">
        <v>3385</v>
      </c>
      <c r="P575" s="19" t="s">
        <v>1020</v>
      </c>
      <c r="Q575" s="41">
        <f>COUNTIF(Q62:Q569,"N")</f>
        <v>314</v>
      </c>
      <c r="R575" s="19" t="s">
        <v>3185</v>
      </c>
      <c r="W575" s="36" t="s">
        <v>1136</v>
      </c>
    </row>
    <row r="576" spans="1:28" ht="15" customHeight="1">
      <c r="B576"/>
      <c r="C576" s="7" t="s">
        <v>2145</v>
      </c>
      <c r="D576" s="19"/>
      <c r="F576" s="91">
        <f t="shared" si="31"/>
        <v>66.209999999999994</v>
      </c>
      <c r="G576" s="92">
        <v>66.209999999999994</v>
      </c>
      <c r="L576" s="32"/>
      <c r="P576" s="19" t="s">
        <v>1021</v>
      </c>
      <c r="Q576" s="41">
        <f>COUNTIF(Q62:Q569,"C")</f>
        <v>75</v>
      </c>
      <c r="R576" s="19" t="s">
        <v>3186</v>
      </c>
      <c r="W576" s="36" t="s">
        <v>156</v>
      </c>
    </row>
    <row r="577" spans="2:23" ht="15" customHeight="1">
      <c r="B577"/>
      <c r="C577" s="7" t="s">
        <v>3236</v>
      </c>
      <c r="D577" s="19"/>
      <c r="F577" s="91">
        <f t="shared" si="31"/>
        <v>452</v>
      </c>
      <c r="G577" s="92">
        <v>452</v>
      </c>
      <c r="L577" s="32"/>
      <c r="P577" s="19" t="s">
        <v>1349</v>
      </c>
      <c r="Q577" s="41">
        <f>COUNTIF(Q62:Q569,"I")</f>
        <v>119</v>
      </c>
      <c r="R577" s="19" t="s">
        <v>326</v>
      </c>
      <c r="W577" s="36" t="s">
        <v>2988</v>
      </c>
    </row>
    <row r="578" spans="2:23" ht="15" customHeight="1">
      <c r="B578"/>
      <c r="C578" s="7" t="s">
        <v>2165</v>
      </c>
      <c r="D578" s="19"/>
      <c r="F578" s="91">
        <f t="shared" si="31"/>
        <v>439</v>
      </c>
      <c r="G578" s="92">
        <v>75</v>
      </c>
      <c r="L578" s="32"/>
      <c r="P578" s="19" t="s">
        <v>1350</v>
      </c>
      <c r="Q578" s="41">
        <f>SUM(Q575:Q577)</f>
        <v>508</v>
      </c>
      <c r="R578" s="19" t="s">
        <v>3187</v>
      </c>
      <c r="W578" s="36" t="s">
        <v>4</v>
      </c>
    </row>
    <row r="579" spans="2:23" ht="15" customHeight="1">
      <c r="B579"/>
      <c r="C579" s="7" t="s">
        <v>2146</v>
      </c>
      <c r="D579" s="19"/>
      <c r="F579" s="91">
        <f t="shared" si="31"/>
        <v>401.67272727272723</v>
      </c>
      <c r="G579" s="92">
        <v>401.67272727272723</v>
      </c>
      <c r="R579" s="19" t="s">
        <v>2967</v>
      </c>
      <c r="W579" s="36" t="s">
        <v>2927</v>
      </c>
    </row>
    <row r="580" spans="2:23" ht="15" customHeight="1">
      <c r="B580"/>
      <c r="C580" s="7" t="s">
        <v>255</v>
      </c>
      <c r="D580" s="19"/>
      <c r="F580" s="91">
        <f t="shared" si="31"/>
        <v>79.95</v>
      </c>
      <c r="G580" s="92">
        <v>74</v>
      </c>
      <c r="O580" t="s">
        <v>224</v>
      </c>
      <c r="P580" s="19" t="s">
        <v>1020</v>
      </c>
      <c r="Q580" s="41">
        <f>COUNTIF(Q7:Q61,"N")</f>
        <v>28</v>
      </c>
      <c r="W580" s="36" t="s">
        <v>2745</v>
      </c>
    </row>
    <row r="581" spans="2:23" ht="15" customHeight="1">
      <c r="B581"/>
      <c r="C581" s="7" t="s">
        <v>1771</v>
      </c>
      <c r="D581" s="19"/>
      <c r="F581" s="91">
        <f t="shared" si="31"/>
        <v>437.5</v>
      </c>
      <c r="G581" s="92">
        <v>437.5</v>
      </c>
      <c r="P581" s="19" t="s">
        <v>1021</v>
      </c>
      <c r="Q581" s="41">
        <f>COUNTIF(Q7:Q61,"C")</f>
        <v>18</v>
      </c>
      <c r="W581" s="36" t="s">
        <v>3263</v>
      </c>
    </row>
    <row r="582" spans="2:23" ht="15" customHeight="1">
      <c r="B582"/>
      <c r="C582" s="7" t="s">
        <v>2791</v>
      </c>
      <c r="D582" s="19"/>
      <c r="F582" s="91">
        <f t="shared" si="31"/>
        <v>56.5</v>
      </c>
      <c r="G582" s="92">
        <v>56.5</v>
      </c>
      <c r="P582" s="19" t="s">
        <v>1349</v>
      </c>
      <c r="Q582" s="41">
        <f>COUNTIF(Q7:Q61,"I")</f>
        <v>9</v>
      </c>
      <c r="W582" t="s">
        <v>1605</v>
      </c>
    </row>
    <row r="583" spans="2:23" ht="15" customHeight="1">
      <c r="B583"/>
      <c r="C583" s="7" t="s">
        <v>858</v>
      </c>
      <c r="D583" s="19"/>
      <c r="F583" s="91">
        <f t="shared" si="31"/>
        <v>76</v>
      </c>
      <c r="G583" s="92">
        <v>76</v>
      </c>
      <c r="P583" s="19" t="s">
        <v>1350</v>
      </c>
      <c r="Q583" s="41">
        <f>SUM(Q580:Q582)</f>
        <v>55</v>
      </c>
      <c r="W583" s="36" t="s">
        <v>3058</v>
      </c>
    </row>
    <row r="584" spans="2:23" ht="15" customHeight="1">
      <c r="W584" s="36" t="s">
        <v>1050</v>
      </c>
    </row>
    <row r="585" spans="2:23" ht="15" customHeight="1">
      <c r="P585" s="19" t="s">
        <v>3385</v>
      </c>
      <c r="Q585" s="51" t="s">
        <v>2059</v>
      </c>
      <c r="R585" s="19" t="s">
        <v>2060</v>
      </c>
      <c r="W585" s="36" t="s">
        <v>147</v>
      </c>
    </row>
    <row r="586" spans="2:23" ht="15" customHeight="1">
      <c r="M586" s="20">
        <f>0.02*(375)</f>
        <v>7.5</v>
      </c>
      <c r="O586" t="s">
        <v>1020</v>
      </c>
      <c r="P586" s="19">
        <f>Q575</f>
        <v>314</v>
      </c>
      <c r="Q586" s="41">
        <f>Q580</f>
        <v>28</v>
      </c>
      <c r="R586" s="19">
        <f>P586+Q586</f>
        <v>342</v>
      </c>
      <c r="W586" s="36" t="s">
        <v>3192</v>
      </c>
    </row>
    <row r="587" spans="2:23" ht="15" customHeight="1">
      <c r="O587" t="s">
        <v>1021</v>
      </c>
      <c r="P587" s="19">
        <f>Q576</f>
        <v>75</v>
      </c>
      <c r="Q587" s="41">
        <f>Q581</f>
        <v>18</v>
      </c>
      <c r="R587" s="19">
        <f>P587+Q587</f>
        <v>93</v>
      </c>
      <c r="W587" s="36" t="s">
        <v>319</v>
      </c>
    </row>
    <row r="588" spans="2:23" ht="15" customHeight="1">
      <c r="O588" t="s">
        <v>1349</v>
      </c>
      <c r="P588" s="19">
        <f>Q577</f>
        <v>119</v>
      </c>
      <c r="Q588" s="41">
        <f>Q582</f>
        <v>9</v>
      </c>
      <c r="R588" s="19">
        <f>P588+Q588</f>
        <v>128</v>
      </c>
      <c r="W588" s="36" t="s">
        <v>1179</v>
      </c>
    </row>
    <row r="589" spans="2:23" ht="15" customHeight="1">
      <c r="O589" t="s">
        <v>2060</v>
      </c>
      <c r="P589" s="19">
        <f>Q578</f>
        <v>508</v>
      </c>
      <c r="Q589" s="41">
        <f>Q583</f>
        <v>55</v>
      </c>
      <c r="R589" s="19">
        <f>P589+Q589</f>
        <v>563</v>
      </c>
      <c r="W589" s="36" t="s">
        <v>766</v>
      </c>
    </row>
    <row r="590" spans="2:23" ht="15" customHeight="1">
      <c r="W590" s="36" t="s">
        <v>767</v>
      </c>
    </row>
    <row r="591" spans="2:23" ht="15" customHeight="1">
      <c r="M591" t="s">
        <v>55</v>
      </c>
      <c r="P591" s="19">
        <f>P588/P586</f>
        <v>0.37898089171974525</v>
      </c>
      <c r="W591" s="36" t="s">
        <v>495</v>
      </c>
    </row>
    <row r="592" spans="2:23" ht="15" customHeight="1">
      <c r="M592" t="s">
        <v>56</v>
      </c>
      <c r="P592" s="19">
        <f>P588/(P587+P586)</f>
        <v>0.3059125964010283</v>
      </c>
      <c r="W592" s="36" t="s">
        <v>682</v>
      </c>
    </row>
    <row r="593" spans="13:23" ht="15" customHeight="1">
      <c r="M593" s="19" t="s">
        <v>57</v>
      </c>
      <c r="O593"/>
      <c r="P593" s="19">
        <f>(P588+(P587*(P588/(P588+P586))))/(P586+(P587*(P586/(P588+P586))))</f>
        <v>0.37898089171974525</v>
      </c>
      <c r="W593" s="36" t="s">
        <v>3328</v>
      </c>
    </row>
    <row r="594" spans="13:23" ht="15" customHeight="1">
      <c r="W594" s="36" t="s">
        <v>3329</v>
      </c>
    </row>
    <row r="595" spans="13:23" ht="15" customHeight="1">
      <c r="W595" s="36" t="s">
        <v>310</v>
      </c>
    </row>
    <row r="596" spans="13:23" ht="15" customHeight="1">
      <c r="W596" s="36" t="s">
        <v>484</v>
      </c>
    </row>
    <row r="597" spans="13:23" ht="15" customHeight="1">
      <c r="W597" s="36" t="s">
        <v>3373</v>
      </c>
    </row>
    <row r="598" spans="13:23" ht="15" customHeight="1">
      <c r="W598" s="36" t="s">
        <v>908</v>
      </c>
    </row>
    <row r="599" spans="13:23" ht="15" customHeight="1">
      <c r="W599" s="36" t="s">
        <v>483</v>
      </c>
    </row>
    <row r="600" spans="13:23" ht="15" customHeight="1">
      <c r="W600" s="36" t="s">
        <v>3374</v>
      </c>
    </row>
    <row r="601" spans="13:23" ht="15" customHeight="1">
      <c r="W601" s="36" t="s">
        <v>3418</v>
      </c>
    </row>
    <row r="602" spans="13:23" ht="15" customHeight="1">
      <c r="W602" s="36" t="s">
        <v>2385</v>
      </c>
    </row>
    <row r="603" spans="13:23" ht="15" customHeight="1">
      <c r="W603" s="36" t="s">
        <v>212</v>
      </c>
    </row>
    <row r="604" spans="13:23" ht="15" customHeight="1">
      <c r="W604" s="36" t="s">
        <v>861</v>
      </c>
    </row>
    <row r="605" spans="13:23" ht="15" customHeight="1">
      <c r="W605" s="36" t="s">
        <v>628</v>
      </c>
    </row>
    <row r="606" spans="13:23" ht="15" customHeight="1">
      <c r="W606" s="36" t="s">
        <v>2386</v>
      </c>
    </row>
    <row r="607" spans="13:23" ht="15" customHeight="1">
      <c r="W607" s="36" t="s">
        <v>229</v>
      </c>
    </row>
    <row r="608" spans="13:23" ht="15" customHeight="1">
      <c r="W608" s="36" t="s">
        <v>2489</v>
      </c>
    </row>
    <row r="609" spans="23:23" ht="15" customHeight="1">
      <c r="W609" s="36" t="s">
        <v>1590</v>
      </c>
    </row>
    <row r="610" spans="23:23" ht="15" customHeight="1"/>
    <row r="611" spans="23:23" ht="15" customHeight="1"/>
    <row r="612" spans="23:23" ht="15" customHeight="1"/>
    <row r="613" spans="23:23" ht="15" customHeight="1"/>
    <row r="614" spans="23:23" ht="15" customHeight="1"/>
    <row r="615" spans="23:23" ht="15" customHeight="1"/>
    <row r="616" spans="23:23" ht="15" customHeight="1"/>
    <row r="617" spans="23:23" ht="15" customHeight="1"/>
    <row r="618" spans="23:23" ht="15" customHeight="1"/>
  </sheetData>
  <sheetCalcPr fullCalcOnLoad="1"/>
  <sortState ref="A548:AC568">
    <sortCondition ref="D548:D568"/>
    <sortCondition ref="E548:E568"/>
    <sortCondition ref="F548:F568"/>
  </sortState>
  <phoneticPr fontId="0" type="noConversion"/>
  <printOptions gridLines="1"/>
  <pageMargins left="1.38" right="0.2" top="0.5" bottom="0.5" header="0.3" footer="0.3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A33"/>
  <sheetViews>
    <sheetView topLeftCell="A12" zoomScale="150" workbookViewId="0">
      <selection activeCell="A33" sqref="A33"/>
    </sheetView>
  </sheetViews>
  <sheetFormatPr baseColWidth="10" defaultColWidth="8.83203125" defaultRowHeight="12"/>
  <sheetData>
    <row r="2" spans="1:1">
      <c r="A2" t="s">
        <v>123</v>
      </c>
    </row>
    <row r="3" spans="1:1">
      <c r="A3" t="s">
        <v>1136</v>
      </c>
    </row>
    <row r="4" spans="1:1">
      <c r="A4" t="s">
        <v>156</v>
      </c>
    </row>
    <row r="5" spans="1:1">
      <c r="A5" t="s">
        <v>2988</v>
      </c>
    </row>
    <row r="6" spans="1:1">
      <c r="A6" t="s">
        <v>4</v>
      </c>
    </row>
    <row r="7" spans="1:1">
      <c r="A7" t="s">
        <v>2927</v>
      </c>
    </row>
    <row r="8" spans="1:1">
      <c r="A8" t="s">
        <v>124</v>
      </c>
    </row>
    <row r="9" spans="1:1">
      <c r="A9" t="s">
        <v>3263</v>
      </c>
    </row>
    <row r="10" spans="1:1">
      <c r="A10" t="s">
        <v>1039</v>
      </c>
    </row>
    <row r="11" spans="1:1">
      <c r="A11" t="s">
        <v>3058</v>
      </c>
    </row>
    <row r="12" spans="1:1">
      <c r="A12" t="s">
        <v>1050</v>
      </c>
    </row>
    <row r="13" spans="1:1">
      <c r="A13" t="s">
        <v>2804</v>
      </c>
    </row>
    <row r="14" spans="1:1">
      <c r="A14" t="s">
        <v>2687</v>
      </c>
    </row>
    <row r="15" spans="1:1">
      <c r="A15" t="s">
        <v>319</v>
      </c>
    </row>
    <row r="16" spans="1:1">
      <c r="A16" t="s">
        <v>569</v>
      </c>
    </row>
    <row r="17" spans="1:1">
      <c r="A17" t="s">
        <v>31</v>
      </c>
    </row>
    <row r="18" spans="1:1">
      <c r="A18" t="s">
        <v>767</v>
      </c>
    </row>
    <row r="19" spans="1:1">
      <c r="A19" t="s">
        <v>495</v>
      </c>
    </row>
    <row r="20" spans="1:1">
      <c r="A20" t="s">
        <v>307</v>
      </c>
    </row>
    <row r="21" spans="1:1">
      <c r="A21" t="s">
        <v>3328</v>
      </c>
    </row>
    <row r="22" spans="1:1">
      <c r="A22" t="s">
        <v>3329</v>
      </c>
    </row>
    <row r="23" spans="1:1">
      <c r="A23" t="s">
        <v>310</v>
      </c>
    </row>
    <row r="24" spans="1:1">
      <c r="A24" t="s">
        <v>484</v>
      </c>
    </row>
    <row r="25" spans="1:1">
      <c r="A25" t="s">
        <v>3373</v>
      </c>
    </row>
    <row r="26" spans="1:1">
      <c r="A26" t="s">
        <v>90</v>
      </c>
    </row>
    <row r="27" spans="1:1">
      <c r="A27" t="s">
        <v>483</v>
      </c>
    </row>
    <row r="28" spans="1:1">
      <c r="A28" t="s">
        <v>107</v>
      </c>
    </row>
    <row r="29" spans="1:1">
      <c r="A29" t="s">
        <v>108</v>
      </c>
    </row>
    <row r="30" spans="1:1">
      <c r="A30" t="s">
        <v>140</v>
      </c>
    </row>
    <row r="31" spans="1:1">
      <c r="A31" s="19" t="s">
        <v>109</v>
      </c>
    </row>
    <row r="32" spans="1:1">
      <c r="A32" t="s">
        <v>44</v>
      </c>
    </row>
    <row r="33" spans="1:1">
      <c r="A33" t="s">
        <v>3369</v>
      </c>
    </row>
  </sheetData>
  <phoneticPr fontId="0" type="noConversion"/>
  <pageMargins left="0.75" right="0.75" top="1" bottom="1" header="0.5" footer="0.5"/>
  <headerFooter alignWithMargins="0">
    <oddHeader>&amp;C&amp;"Calibri,Bold"&amp;14REFENENCES FOR MASTER LIST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:AE11"/>
  <sheetViews>
    <sheetView topLeftCell="N1" workbookViewId="0">
      <selection activeCell="V11" sqref="V11"/>
    </sheetView>
  </sheetViews>
  <sheetFormatPr baseColWidth="10" defaultColWidth="8.83203125" defaultRowHeight="12"/>
  <cols>
    <col min="1" max="1" width="6.83203125" customWidth="1"/>
    <col min="2" max="2" width="10.5" customWidth="1"/>
    <col min="3" max="3" width="5" customWidth="1"/>
    <col min="4" max="4" width="8.6640625" customWidth="1"/>
    <col min="5" max="5" width="13" customWidth="1"/>
    <col min="6" max="6" width="16" customWidth="1"/>
    <col min="7" max="7" width="21.5" customWidth="1"/>
    <col min="8" max="8" width="34.83203125" customWidth="1"/>
    <col min="9" max="9" width="19.6640625" customWidth="1"/>
    <col min="10" max="10" width="7.1640625" customWidth="1"/>
    <col min="11" max="11" width="8.83203125" customWidth="1"/>
    <col min="12" max="12" width="12.6640625" customWidth="1"/>
    <col min="13" max="13" width="10" customWidth="1"/>
    <col min="14" max="14" width="8.33203125" customWidth="1"/>
    <col min="15" max="15" width="11.83203125" customWidth="1"/>
    <col min="16" max="16" width="6.83203125" customWidth="1"/>
    <col min="17" max="17" width="5.33203125" customWidth="1"/>
    <col min="18" max="18" width="6.1640625" customWidth="1"/>
    <col min="19" max="19" width="6.5" customWidth="1"/>
    <col min="22" max="22" width="40" customWidth="1"/>
    <col min="23" max="23" width="25.5" customWidth="1"/>
  </cols>
  <sheetData>
    <row r="4" spans="1:31">
      <c r="A4" s="15"/>
      <c r="B4" s="36"/>
      <c r="C4" s="15"/>
      <c r="D4" s="36"/>
      <c r="E4" s="36" t="s">
        <v>407</v>
      </c>
      <c r="F4" s="36"/>
      <c r="G4" s="3"/>
      <c r="H4" s="3"/>
      <c r="I4" s="59"/>
      <c r="J4" s="41"/>
      <c r="K4" s="20"/>
      <c r="L4" s="19"/>
      <c r="M4" s="20"/>
      <c r="N4" s="19"/>
      <c r="O4" s="36"/>
      <c r="P4" s="19"/>
      <c r="Q4" s="41"/>
      <c r="R4" s="19"/>
      <c r="S4" s="36"/>
      <c r="T4" s="19"/>
      <c r="U4" s="19"/>
      <c r="V4" s="52"/>
      <c r="W4" s="36"/>
      <c r="X4" s="19"/>
      <c r="Y4" s="19"/>
      <c r="Z4" s="19"/>
      <c r="AA4" s="19"/>
    </row>
    <row r="5" spans="1:31">
      <c r="A5" s="37" t="s">
        <v>3115</v>
      </c>
      <c r="B5" s="37" t="s">
        <v>650</v>
      </c>
      <c r="C5" s="37" t="s">
        <v>776</v>
      </c>
      <c r="D5" s="37" t="s">
        <v>777</v>
      </c>
      <c r="E5" s="37" t="s">
        <v>2727</v>
      </c>
      <c r="F5" s="37" t="s">
        <v>2599</v>
      </c>
      <c r="G5" s="3" t="s">
        <v>2600</v>
      </c>
      <c r="H5" s="3" t="s">
        <v>2072</v>
      </c>
      <c r="I5" s="67" t="s">
        <v>1392</v>
      </c>
      <c r="J5" s="68" t="s">
        <v>3260</v>
      </c>
      <c r="K5" s="39" t="s">
        <v>1393</v>
      </c>
      <c r="L5" s="37" t="s">
        <v>466</v>
      </c>
      <c r="M5" s="39" t="s">
        <v>1394</v>
      </c>
      <c r="N5" s="37" t="s">
        <v>3290</v>
      </c>
      <c r="O5" s="37" t="s">
        <v>3387</v>
      </c>
      <c r="P5" s="37" t="s">
        <v>3183</v>
      </c>
      <c r="Q5" s="68" t="s">
        <v>1571</v>
      </c>
      <c r="R5" s="37" t="s">
        <v>59</v>
      </c>
      <c r="S5" s="37" t="s">
        <v>3388</v>
      </c>
      <c r="T5" s="37" t="s">
        <v>2315</v>
      </c>
      <c r="U5" s="37" t="s">
        <v>2314</v>
      </c>
      <c r="V5" s="69" t="s">
        <v>3215</v>
      </c>
      <c r="W5" s="37" t="s">
        <v>1713</v>
      </c>
      <c r="X5" s="37" t="s">
        <v>1395</v>
      </c>
      <c r="Y5" s="37" t="s">
        <v>1396</v>
      </c>
      <c r="Z5" s="37"/>
      <c r="AA5" s="37"/>
    </row>
    <row r="8" spans="1:31" s="14" customFormat="1" ht="15" customHeight="1">
      <c r="A8" s="19"/>
      <c r="B8" s="36" t="s">
        <v>2145</v>
      </c>
      <c r="C8" s="19"/>
      <c r="D8" s="36" t="s">
        <v>2780</v>
      </c>
      <c r="E8" s="36" t="s">
        <v>2737</v>
      </c>
      <c r="F8" s="36" t="s">
        <v>1339</v>
      </c>
      <c r="G8" s="3" t="s">
        <v>1340</v>
      </c>
      <c r="H8" s="3" t="s">
        <v>1341</v>
      </c>
      <c r="I8" s="61" t="s">
        <v>2013</v>
      </c>
      <c r="J8" s="46">
        <v>1758</v>
      </c>
      <c r="K8" s="20"/>
      <c r="L8" s="19"/>
      <c r="M8" s="20">
        <v>1993</v>
      </c>
      <c r="N8" s="19"/>
      <c r="O8" s="36"/>
      <c r="P8" s="19"/>
      <c r="Q8" s="41" t="s">
        <v>2924</v>
      </c>
      <c r="R8" s="19"/>
      <c r="S8" s="36"/>
      <c r="T8" s="19"/>
      <c r="U8" s="19"/>
      <c r="V8" s="52"/>
      <c r="W8" s="37" t="s">
        <v>570</v>
      </c>
      <c r="X8" s="19"/>
      <c r="Y8" s="19"/>
      <c r="Z8" s="25"/>
      <c r="AA8" s="25"/>
      <c r="AB8" s="25"/>
      <c r="AC8" s="10"/>
      <c r="AD8" s="10"/>
      <c r="AE8" s="10"/>
    </row>
    <row r="9" spans="1:31" s="14" customFormat="1" ht="15" customHeight="1">
      <c r="A9" s="25">
        <v>164</v>
      </c>
      <c r="B9" s="35" t="s">
        <v>3289</v>
      </c>
      <c r="C9" s="25"/>
      <c r="D9" s="35" t="s">
        <v>3087</v>
      </c>
      <c r="E9" s="35" t="s">
        <v>3393</v>
      </c>
      <c r="F9" s="35" t="s">
        <v>1196</v>
      </c>
      <c r="G9" s="4" t="s">
        <v>2833</v>
      </c>
      <c r="H9" s="4" t="s">
        <v>1772</v>
      </c>
      <c r="I9" s="62" t="s">
        <v>1370</v>
      </c>
      <c r="J9" s="42">
        <v>1836</v>
      </c>
      <c r="K9" s="29"/>
      <c r="L9" s="25"/>
      <c r="M9" s="29">
        <v>1956</v>
      </c>
      <c r="N9" s="25"/>
      <c r="O9" s="35"/>
      <c r="P9" s="25"/>
      <c r="Q9" s="42" t="s">
        <v>2924</v>
      </c>
      <c r="R9" s="25" t="s">
        <v>2998</v>
      </c>
      <c r="S9" s="35" t="s">
        <v>3211</v>
      </c>
      <c r="T9" s="25"/>
      <c r="U9" s="25"/>
      <c r="V9" s="64" t="s">
        <v>118</v>
      </c>
      <c r="W9" s="35" t="s">
        <v>1535</v>
      </c>
      <c r="X9" s="25"/>
      <c r="Y9" s="25"/>
      <c r="Z9" s="25"/>
      <c r="AA9" s="25"/>
      <c r="AB9" s="25"/>
      <c r="AC9" s="10"/>
      <c r="AD9" s="10"/>
      <c r="AE9" s="10"/>
    </row>
    <row r="10" spans="1:31">
      <c r="E10" s="35" t="s">
        <v>37</v>
      </c>
      <c r="G10" s="4" t="s">
        <v>3111</v>
      </c>
      <c r="H10" s="4" t="s">
        <v>3251</v>
      </c>
      <c r="M10">
        <v>1988</v>
      </c>
      <c r="O10" t="s">
        <v>622</v>
      </c>
      <c r="Q10" t="s">
        <v>2924</v>
      </c>
      <c r="S10" t="s">
        <v>36</v>
      </c>
      <c r="V10" t="s">
        <v>79</v>
      </c>
      <c r="W10" s="35" t="s">
        <v>1036</v>
      </c>
    </row>
    <row r="11" spans="1:31" s="10" customFormat="1" ht="15" customHeight="1">
      <c r="A11" s="25">
        <v>199</v>
      </c>
      <c r="B11" s="35" t="s">
        <v>3289</v>
      </c>
      <c r="C11" s="25"/>
      <c r="D11" s="35" t="s">
        <v>3087</v>
      </c>
      <c r="E11" s="35" t="s">
        <v>2929</v>
      </c>
      <c r="F11" s="35" t="s">
        <v>352</v>
      </c>
      <c r="G11" s="4" t="s">
        <v>2957</v>
      </c>
      <c r="H11" s="4" t="s">
        <v>2842</v>
      </c>
      <c r="I11" s="62" t="s">
        <v>1431</v>
      </c>
      <c r="J11" s="42">
        <v>1833</v>
      </c>
      <c r="K11" s="29"/>
      <c r="L11" s="25"/>
      <c r="M11" s="29">
        <v>1998</v>
      </c>
      <c r="N11" s="25"/>
      <c r="O11" s="35"/>
      <c r="P11" s="25"/>
      <c r="Q11" s="42" t="s">
        <v>2924</v>
      </c>
      <c r="R11" s="25"/>
      <c r="S11" s="35"/>
      <c r="T11" s="25"/>
      <c r="U11" s="25"/>
      <c r="V11" s="64" t="s">
        <v>3378</v>
      </c>
      <c r="W11" s="2" t="s">
        <v>2297</v>
      </c>
      <c r="X11" s="25"/>
      <c r="Y11" s="25"/>
      <c r="Z11" s="25"/>
      <c r="AA11" s="25"/>
      <c r="AB11" s="25"/>
      <c r="AC11" s="14"/>
      <c r="AD11" s="14"/>
      <c r="AE11" s="14"/>
    </row>
  </sheetData>
  <phoneticPr fontId="4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P4"/>
  <sheetViews>
    <sheetView topLeftCell="C1" zoomScale="125" workbookViewId="0">
      <selection activeCell="H4" sqref="H4"/>
    </sheetView>
  </sheetViews>
  <sheetFormatPr baseColWidth="10" defaultColWidth="11.5" defaultRowHeight="12"/>
  <cols>
    <col min="4" max="4" width="6.33203125" customWidth="1"/>
    <col min="8" max="9" width="10.83203125" style="3" customWidth="1"/>
  </cols>
  <sheetData>
    <row r="1" spans="1:42">
      <c r="F1" t="s">
        <v>2618</v>
      </c>
      <c r="L1" s="5"/>
      <c r="N1" s="5"/>
    </row>
    <row r="2" spans="1:42">
      <c r="A2" t="s">
        <v>3115</v>
      </c>
      <c r="B2" t="s">
        <v>1752</v>
      </c>
      <c r="C2" t="s">
        <v>650</v>
      </c>
      <c r="D2" t="s">
        <v>776</v>
      </c>
      <c r="E2" t="s">
        <v>777</v>
      </c>
      <c r="F2" t="s">
        <v>2727</v>
      </c>
      <c r="G2" t="s">
        <v>2599</v>
      </c>
      <c r="H2" s="3" t="s">
        <v>2600</v>
      </c>
      <c r="I2" s="3" t="s">
        <v>2072</v>
      </c>
      <c r="J2" t="s">
        <v>378</v>
      </c>
      <c r="K2" t="s">
        <v>3260</v>
      </c>
      <c r="L2" s="5" t="s">
        <v>3261</v>
      </c>
      <c r="M2" t="s">
        <v>466</v>
      </c>
      <c r="N2" s="5" t="s">
        <v>3262</v>
      </c>
      <c r="O2" t="s">
        <v>3290</v>
      </c>
      <c r="P2" t="s">
        <v>1570</v>
      </c>
      <c r="Q2" t="s">
        <v>3183</v>
      </c>
      <c r="R2" t="s">
        <v>1285</v>
      </c>
      <c r="S2" t="s">
        <v>59</v>
      </c>
      <c r="T2" t="s">
        <v>2667</v>
      </c>
      <c r="U2" t="s">
        <v>2315</v>
      </c>
      <c r="V2" t="s">
        <v>2314</v>
      </c>
      <c r="W2" t="s">
        <v>3215</v>
      </c>
      <c r="X2" t="s">
        <v>1713</v>
      </c>
      <c r="Y2" t="s">
        <v>2546</v>
      </c>
      <c r="Z2" t="s">
        <v>2558</v>
      </c>
      <c r="AG2" t="s">
        <v>3201</v>
      </c>
      <c r="AH2" t="s">
        <v>485</v>
      </c>
      <c r="AI2" t="s">
        <v>1350</v>
      </c>
      <c r="AJ2" t="s">
        <v>3222</v>
      </c>
      <c r="AK2" t="s">
        <v>3422</v>
      </c>
      <c r="AL2" t="s">
        <v>1020</v>
      </c>
      <c r="AM2" t="s">
        <v>3423</v>
      </c>
      <c r="AN2" t="s">
        <v>3424</v>
      </c>
      <c r="AO2" t="s">
        <v>3425</v>
      </c>
      <c r="AP2" t="s">
        <v>3426</v>
      </c>
    </row>
    <row r="3" spans="1:42">
      <c r="B3" t="s">
        <v>2619</v>
      </c>
      <c r="C3" t="s">
        <v>2620</v>
      </c>
      <c r="E3" t="s">
        <v>2461</v>
      </c>
      <c r="F3" t="s">
        <v>2621</v>
      </c>
      <c r="G3" t="s">
        <v>2434</v>
      </c>
      <c r="H3" s="3" t="s">
        <v>2435</v>
      </c>
      <c r="I3" s="3" t="s">
        <v>2436</v>
      </c>
      <c r="J3" t="s">
        <v>2437</v>
      </c>
      <c r="K3">
        <v>1776</v>
      </c>
      <c r="R3" t="s">
        <v>2438</v>
      </c>
      <c r="X3" t="s">
        <v>2480</v>
      </c>
    </row>
    <row r="4" spans="1:42">
      <c r="C4" t="s">
        <v>2620</v>
      </c>
      <c r="E4" t="s">
        <v>2462</v>
      </c>
      <c r="F4" t="s">
        <v>2463</v>
      </c>
      <c r="G4" t="s">
        <v>2464</v>
      </c>
      <c r="H4" s="3" t="s">
        <v>2465</v>
      </c>
      <c r="I4" s="3" t="s">
        <v>2477</v>
      </c>
      <c r="J4" t="s">
        <v>2478</v>
      </c>
      <c r="K4">
        <v>1829</v>
      </c>
      <c r="R4" t="s">
        <v>2479</v>
      </c>
      <c r="X4" t="s">
        <v>2480</v>
      </c>
    </row>
  </sheetData>
  <phoneticPr fontId="7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AP46"/>
  <sheetViews>
    <sheetView topLeftCell="A19" workbookViewId="0">
      <selection activeCell="H33" sqref="H33"/>
    </sheetView>
  </sheetViews>
  <sheetFormatPr baseColWidth="10" defaultColWidth="8.83203125" defaultRowHeight="12"/>
  <cols>
    <col min="7" max="7" width="14.6640625" customWidth="1"/>
    <col min="8" max="8" width="12.5" customWidth="1"/>
    <col min="10" max="10" width="14.5" customWidth="1"/>
    <col min="12" max="12" width="15.5" customWidth="1"/>
  </cols>
  <sheetData>
    <row r="2" spans="1:42">
      <c r="A2" t="s">
        <v>3056</v>
      </c>
      <c r="B2" t="s">
        <v>1019</v>
      </c>
      <c r="C2" t="s">
        <v>3115</v>
      </c>
      <c r="D2" t="s">
        <v>1752</v>
      </c>
      <c r="E2" t="s">
        <v>650</v>
      </c>
      <c r="F2" t="s">
        <v>776</v>
      </c>
      <c r="G2" t="s">
        <v>777</v>
      </c>
      <c r="H2" t="s">
        <v>2727</v>
      </c>
      <c r="I2" t="s">
        <v>2599</v>
      </c>
      <c r="J2" t="s">
        <v>2600</v>
      </c>
      <c r="K2" t="s">
        <v>2072</v>
      </c>
      <c r="L2" t="s">
        <v>378</v>
      </c>
      <c r="M2" t="s">
        <v>3260</v>
      </c>
      <c r="N2" t="s">
        <v>3261</v>
      </c>
      <c r="O2" t="s">
        <v>466</v>
      </c>
      <c r="P2" t="s">
        <v>3262</v>
      </c>
      <c r="Q2" t="s">
        <v>3290</v>
      </c>
      <c r="R2" t="s">
        <v>1570</v>
      </c>
      <c r="S2" t="s">
        <v>3183</v>
      </c>
      <c r="T2" t="s">
        <v>1285</v>
      </c>
      <c r="U2" t="s">
        <v>59</v>
      </c>
      <c r="V2" t="s">
        <v>2667</v>
      </c>
      <c r="W2" t="s">
        <v>3215</v>
      </c>
      <c r="X2" t="s">
        <v>1713</v>
      </c>
      <c r="Y2" t="s">
        <v>2546</v>
      </c>
      <c r="Z2" t="s">
        <v>2558</v>
      </c>
      <c r="AG2" t="s">
        <v>3201</v>
      </c>
      <c r="AH2" t="s">
        <v>485</v>
      </c>
      <c r="AI2" t="s">
        <v>1350</v>
      </c>
      <c r="AJ2" t="s">
        <v>3222</v>
      </c>
      <c r="AK2" t="s">
        <v>3422</v>
      </c>
      <c r="AL2" t="s">
        <v>1020</v>
      </c>
      <c r="AM2" t="s">
        <v>3423</v>
      </c>
      <c r="AN2" t="s">
        <v>3424</v>
      </c>
      <c r="AO2" t="s">
        <v>3425</v>
      </c>
      <c r="AP2" t="s">
        <v>3426</v>
      </c>
    </row>
    <row r="3" spans="1:42" ht="15" customHeight="1">
      <c r="A3">
        <v>195</v>
      </c>
      <c r="B3">
        <v>196</v>
      </c>
      <c r="C3">
        <v>278</v>
      </c>
      <c r="D3" t="s">
        <v>1753</v>
      </c>
      <c r="E3" t="s">
        <v>2146</v>
      </c>
      <c r="G3" t="s">
        <v>2923</v>
      </c>
      <c r="H3" t="s">
        <v>3086</v>
      </c>
      <c r="I3" t="s">
        <v>2932</v>
      </c>
      <c r="J3" t="s">
        <v>3063</v>
      </c>
      <c r="K3" t="s">
        <v>2597</v>
      </c>
      <c r="L3" t="s">
        <v>395</v>
      </c>
      <c r="M3">
        <v>1791</v>
      </c>
      <c r="N3" t="s">
        <v>1803</v>
      </c>
      <c r="O3" t="s">
        <v>626</v>
      </c>
      <c r="R3" t="s">
        <v>622</v>
      </c>
      <c r="T3" t="s">
        <v>2924</v>
      </c>
      <c r="W3" t="s">
        <v>627</v>
      </c>
      <c r="X3" t="s">
        <v>3041</v>
      </c>
    </row>
    <row r="4" spans="1:42" ht="15" customHeight="1">
      <c r="A4">
        <v>196</v>
      </c>
      <c r="B4">
        <v>197</v>
      </c>
      <c r="C4">
        <v>279</v>
      </c>
      <c r="D4" t="s">
        <v>1753</v>
      </c>
      <c r="E4" t="s">
        <v>2146</v>
      </c>
      <c r="G4" t="s">
        <v>2923</v>
      </c>
      <c r="H4" t="s">
        <v>3086</v>
      </c>
      <c r="I4" t="s">
        <v>2932</v>
      </c>
      <c r="J4" t="s">
        <v>396</v>
      </c>
      <c r="K4" t="s">
        <v>2204</v>
      </c>
      <c r="L4" t="s">
        <v>397</v>
      </c>
      <c r="M4">
        <v>1857</v>
      </c>
      <c r="N4" t="s">
        <v>2941</v>
      </c>
      <c r="O4" t="s">
        <v>398</v>
      </c>
      <c r="P4">
        <v>2010</v>
      </c>
      <c r="T4" t="s">
        <v>3119</v>
      </c>
      <c r="W4" t="s">
        <v>399</v>
      </c>
      <c r="X4" t="s">
        <v>3010</v>
      </c>
      <c r="Y4" t="s">
        <v>2941</v>
      </c>
    </row>
    <row r="5" spans="1:42" ht="15" customHeight="1">
      <c r="A5">
        <v>326</v>
      </c>
      <c r="B5">
        <v>328</v>
      </c>
      <c r="C5">
        <v>433</v>
      </c>
      <c r="D5" t="s">
        <v>1753</v>
      </c>
      <c r="E5" t="s">
        <v>963</v>
      </c>
      <c r="F5" t="s">
        <v>3233</v>
      </c>
      <c r="G5" t="s">
        <v>2692</v>
      </c>
      <c r="H5" t="s">
        <v>2793</v>
      </c>
      <c r="I5" t="s">
        <v>2596</v>
      </c>
      <c r="J5" t="s">
        <v>2787</v>
      </c>
      <c r="K5" t="s">
        <v>2992</v>
      </c>
      <c r="L5" t="s">
        <v>3129</v>
      </c>
      <c r="M5">
        <v>1954</v>
      </c>
      <c r="P5">
        <v>2010</v>
      </c>
      <c r="R5" t="s">
        <v>528</v>
      </c>
      <c r="T5" t="s">
        <v>3119</v>
      </c>
      <c r="W5" t="s">
        <v>358</v>
      </c>
      <c r="X5" t="s">
        <v>3377</v>
      </c>
      <c r="Y5" t="s">
        <v>2941</v>
      </c>
      <c r="Z5" t="s">
        <v>2941</v>
      </c>
    </row>
    <row r="6" spans="1:42" ht="15" customHeight="1">
      <c r="A6">
        <v>299</v>
      </c>
      <c r="B6">
        <v>301</v>
      </c>
      <c r="C6">
        <v>394</v>
      </c>
      <c r="D6" t="s">
        <v>1753</v>
      </c>
      <c r="E6" t="s">
        <v>963</v>
      </c>
      <c r="F6" t="s">
        <v>3233</v>
      </c>
      <c r="G6" t="s">
        <v>2692</v>
      </c>
      <c r="H6" t="s">
        <v>2693</v>
      </c>
      <c r="I6" t="s">
        <v>2450</v>
      </c>
      <c r="J6" t="s">
        <v>2452</v>
      </c>
      <c r="K6" t="s">
        <v>2965</v>
      </c>
      <c r="L6" t="s">
        <v>3340</v>
      </c>
      <c r="M6">
        <v>1852</v>
      </c>
      <c r="N6" t="s">
        <v>1034</v>
      </c>
      <c r="O6" t="s">
        <v>2846</v>
      </c>
      <c r="R6" t="s">
        <v>288</v>
      </c>
      <c r="T6" t="s">
        <v>3119</v>
      </c>
      <c r="W6" t="s">
        <v>2602</v>
      </c>
      <c r="X6" t="s">
        <v>3419</v>
      </c>
      <c r="Y6" t="s">
        <v>2941</v>
      </c>
    </row>
    <row r="7" spans="1:42" ht="15" customHeight="1">
      <c r="A7">
        <v>309</v>
      </c>
      <c r="B7">
        <v>311</v>
      </c>
      <c r="C7">
        <v>397</v>
      </c>
      <c r="D7" t="s">
        <v>1753</v>
      </c>
      <c r="E7" t="s">
        <v>963</v>
      </c>
      <c r="F7" t="s">
        <v>3233</v>
      </c>
      <c r="G7" t="s">
        <v>2692</v>
      </c>
      <c r="H7" t="s">
        <v>2793</v>
      </c>
      <c r="I7" t="s">
        <v>261</v>
      </c>
      <c r="J7" t="s">
        <v>727</v>
      </c>
      <c r="K7" t="s">
        <v>2908</v>
      </c>
      <c r="L7" t="s">
        <v>3203</v>
      </c>
      <c r="M7">
        <v>1949</v>
      </c>
      <c r="N7" t="s">
        <v>2941</v>
      </c>
      <c r="P7" t="s">
        <v>2941</v>
      </c>
      <c r="R7" t="s">
        <v>288</v>
      </c>
      <c r="T7" t="s">
        <v>3119</v>
      </c>
      <c r="X7" t="s">
        <v>317</v>
      </c>
    </row>
    <row r="8" spans="1:42" ht="15" customHeight="1">
      <c r="A8">
        <v>202</v>
      </c>
      <c r="B8">
        <v>204</v>
      </c>
      <c r="C8">
        <v>289</v>
      </c>
      <c r="D8" t="s">
        <v>1753</v>
      </c>
      <c r="E8" t="s">
        <v>2146</v>
      </c>
      <c r="G8" t="s">
        <v>2923</v>
      </c>
      <c r="H8" t="s">
        <v>2557</v>
      </c>
      <c r="I8" t="s">
        <v>3264</v>
      </c>
      <c r="J8" t="s">
        <v>2900</v>
      </c>
      <c r="K8" t="s">
        <v>998</v>
      </c>
      <c r="L8" t="s">
        <v>3051</v>
      </c>
      <c r="M8">
        <v>1837</v>
      </c>
      <c r="N8" t="s">
        <v>1034</v>
      </c>
      <c r="O8" t="s">
        <v>3428</v>
      </c>
      <c r="T8" t="s">
        <v>3119</v>
      </c>
      <c r="W8" t="s">
        <v>3142</v>
      </c>
      <c r="X8" t="s">
        <v>1055</v>
      </c>
    </row>
    <row r="9" spans="1:42" ht="15" customHeight="1">
      <c r="A9">
        <v>216</v>
      </c>
      <c r="B9">
        <v>218</v>
      </c>
      <c r="C9">
        <v>306</v>
      </c>
      <c r="D9" t="s">
        <v>1753</v>
      </c>
      <c r="E9" t="s">
        <v>2146</v>
      </c>
      <c r="G9" t="s">
        <v>2923</v>
      </c>
      <c r="H9" t="s">
        <v>2557</v>
      </c>
      <c r="I9" t="s">
        <v>2884</v>
      </c>
      <c r="J9" t="s">
        <v>2319</v>
      </c>
      <c r="K9" t="s">
        <v>969</v>
      </c>
      <c r="L9" t="s">
        <v>401</v>
      </c>
      <c r="M9">
        <v>1839</v>
      </c>
      <c r="N9" t="s">
        <v>2941</v>
      </c>
      <c r="P9" t="s">
        <v>2941</v>
      </c>
      <c r="R9" t="s">
        <v>288</v>
      </c>
      <c r="T9" t="s">
        <v>3119</v>
      </c>
      <c r="W9" t="s">
        <v>76</v>
      </c>
      <c r="X9" t="s">
        <v>3254</v>
      </c>
    </row>
    <row r="10" spans="1:42">
      <c r="E10" t="s">
        <v>963</v>
      </c>
      <c r="F10" t="s">
        <v>3233</v>
      </c>
      <c r="G10" t="s">
        <v>2692</v>
      </c>
      <c r="H10" t="s">
        <v>2793</v>
      </c>
      <c r="I10" t="s">
        <v>382</v>
      </c>
      <c r="J10" t="s">
        <v>192</v>
      </c>
      <c r="K10" t="s">
        <v>527</v>
      </c>
      <c r="W10" t="s">
        <v>358</v>
      </c>
    </row>
    <row r="11" spans="1:42">
      <c r="E11" t="s">
        <v>963</v>
      </c>
      <c r="F11" t="s">
        <v>3233</v>
      </c>
      <c r="G11" t="s">
        <v>2692</v>
      </c>
      <c r="H11" t="s">
        <v>2793</v>
      </c>
      <c r="I11" t="s">
        <v>2141</v>
      </c>
      <c r="J11" t="s">
        <v>1637</v>
      </c>
      <c r="K11" t="s">
        <v>696</v>
      </c>
      <c r="W11" t="s">
        <v>381</v>
      </c>
    </row>
    <row r="12" spans="1:42">
      <c r="E12" t="s">
        <v>2146</v>
      </c>
      <c r="G12" t="s">
        <v>2960</v>
      </c>
      <c r="I12" t="s">
        <v>383</v>
      </c>
      <c r="J12" t="s">
        <v>3402</v>
      </c>
      <c r="K12" t="s">
        <v>3401</v>
      </c>
      <c r="L12" t="s">
        <v>3403</v>
      </c>
      <c r="W12" t="s">
        <v>3404</v>
      </c>
    </row>
    <row r="13" spans="1:42">
      <c r="A13" s="19" t="s">
        <v>2433</v>
      </c>
      <c r="B13" s="19">
        <v>381</v>
      </c>
      <c r="C13" s="19"/>
      <c r="D13" s="19" t="s">
        <v>1753</v>
      </c>
      <c r="E13" s="19" t="s">
        <v>2146</v>
      </c>
      <c r="F13" s="19"/>
      <c r="G13" s="19" t="s">
        <v>2923</v>
      </c>
      <c r="H13" s="19" t="s">
        <v>3086</v>
      </c>
      <c r="I13" s="19" t="s">
        <v>2932</v>
      </c>
      <c r="J13" s="15" t="s">
        <v>3063</v>
      </c>
      <c r="K13" s="15" t="s">
        <v>3160</v>
      </c>
      <c r="L13" s="19" t="s">
        <v>2404</v>
      </c>
      <c r="M13" s="19">
        <v>1861</v>
      </c>
      <c r="N13" s="20">
        <v>2006</v>
      </c>
      <c r="O13" s="19"/>
      <c r="P13" s="20"/>
      <c r="Q13" s="19"/>
      <c r="R13" s="19"/>
      <c r="S13" s="19"/>
      <c r="T13" s="19" t="s">
        <v>2924</v>
      </c>
      <c r="U13" s="19"/>
      <c r="V13" s="19" t="s">
        <v>3213</v>
      </c>
      <c r="W13" s="19" t="s">
        <v>2572</v>
      </c>
      <c r="X13" s="19" t="s">
        <v>3109</v>
      </c>
      <c r="Y13" s="19"/>
      <c r="Z13" s="19"/>
    </row>
    <row r="17" spans="5:22">
      <c r="I17" t="s">
        <v>862</v>
      </c>
    </row>
    <row r="18" spans="5:22">
      <c r="K18" t="s">
        <v>863</v>
      </c>
      <c r="L18" t="s">
        <v>864</v>
      </c>
      <c r="M18" t="s">
        <v>865</v>
      </c>
    </row>
    <row r="19" spans="5:22">
      <c r="J19" t="s">
        <v>587</v>
      </c>
      <c r="K19" t="s">
        <v>2941</v>
      </c>
    </row>
    <row r="20" spans="5:22">
      <c r="J20" t="s">
        <v>675</v>
      </c>
    </row>
    <row r="21" spans="5:22">
      <c r="J21" t="s">
        <v>676</v>
      </c>
    </row>
    <row r="22" spans="5:22">
      <c r="J22" t="s">
        <v>409</v>
      </c>
      <c r="K22" t="s">
        <v>2941</v>
      </c>
      <c r="L22" t="s">
        <v>2941</v>
      </c>
      <c r="M22" t="s">
        <v>2941</v>
      </c>
    </row>
    <row r="23" spans="5:22">
      <c r="J23" t="s">
        <v>586</v>
      </c>
      <c r="M23" t="s">
        <v>2941</v>
      </c>
    </row>
    <row r="25" spans="5:22">
      <c r="I25" t="s">
        <v>3450</v>
      </c>
      <c r="J25" t="s">
        <v>3448</v>
      </c>
      <c r="L25" t="s">
        <v>2941</v>
      </c>
      <c r="N25" t="s">
        <v>3449</v>
      </c>
    </row>
    <row r="27" spans="5:22">
      <c r="E27" t="s">
        <v>650</v>
      </c>
      <c r="F27" t="s">
        <v>2727</v>
      </c>
      <c r="G27" t="s">
        <v>2600</v>
      </c>
      <c r="H27" t="s">
        <v>2072</v>
      </c>
      <c r="I27" t="s">
        <v>378</v>
      </c>
      <c r="J27" t="s">
        <v>3260</v>
      </c>
      <c r="K27" t="s">
        <v>3261</v>
      </c>
      <c r="L27" t="s">
        <v>466</v>
      </c>
      <c r="M27" t="s">
        <v>3262</v>
      </c>
      <c r="N27" t="s">
        <v>3290</v>
      </c>
      <c r="O27" t="s">
        <v>1570</v>
      </c>
      <c r="P27" t="s">
        <v>3183</v>
      </c>
      <c r="Q27" t="s">
        <v>1285</v>
      </c>
      <c r="R27" t="s">
        <v>59</v>
      </c>
      <c r="S27" t="s">
        <v>2667</v>
      </c>
      <c r="T27" t="s">
        <v>3215</v>
      </c>
      <c r="U27" t="s">
        <v>1713</v>
      </c>
      <c r="V27" t="s">
        <v>1395</v>
      </c>
    </row>
    <row r="28" spans="5:22">
      <c r="E28" t="s">
        <v>963</v>
      </c>
      <c r="F28" t="s">
        <v>2793</v>
      </c>
      <c r="G28" t="s">
        <v>727</v>
      </c>
      <c r="H28" t="s">
        <v>2908</v>
      </c>
      <c r="I28" t="s">
        <v>3203</v>
      </c>
      <c r="J28">
        <v>1949</v>
      </c>
      <c r="K28" t="s">
        <v>1803</v>
      </c>
      <c r="M28" t="s">
        <v>1803</v>
      </c>
      <c r="O28" t="s">
        <v>288</v>
      </c>
      <c r="Q28" t="s">
        <v>3119</v>
      </c>
      <c r="U28" t="s">
        <v>317</v>
      </c>
    </row>
    <row r="29" spans="5:22">
      <c r="E29" t="s">
        <v>963</v>
      </c>
      <c r="F29" t="s">
        <v>2793</v>
      </c>
      <c r="G29" t="s">
        <v>1637</v>
      </c>
      <c r="H29" t="s">
        <v>696</v>
      </c>
      <c r="I29" t="s">
        <v>291</v>
      </c>
      <c r="T29" t="s">
        <v>381</v>
      </c>
    </row>
    <row r="30" spans="5:22">
      <c r="E30" t="s">
        <v>963</v>
      </c>
      <c r="F30" t="s">
        <v>2793</v>
      </c>
      <c r="G30" t="s">
        <v>576</v>
      </c>
      <c r="H30" t="s">
        <v>527</v>
      </c>
      <c r="I30" t="s">
        <v>210</v>
      </c>
      <c r="T30" t="s">
        <v>575</v>
      </c>
    </row>
    <row r="31" spans="5:22">
      <c r="E31" t="s">
        <v>963</v>
      </c>
      <c r="F31" t="s">
        <v>2793</v>
      </c>
      <c r="G31" t="s">
        <v>2787</v>
      </c>
      <c r="H31" t="s">
        <v>2992</v>
      </c>
      <c r="I31" t="s">
        <v>577</v>
      </c>
      <c r="J31">
        <v>1954</v>
      </c>
      <c r="M31">
        <v>2010</v>
      </c>
      <c r="O31" t="s">
        <v>528</v>
      </c>
      <c r="Q31" t="s">
        <v>3119</v>
      </c>
      <c r="T31" t="s">
        <v>358</v>
      </c>
      <c r="U31" t="s">
        <v>1135</v>
      </c>
      <c r="V31" t="s">
        <v>1803</v>
      </c>
    </row>
    <row r="32" spans="5:22">
      <c r="E32" t="s">
        <v>963</v>
      </c>
      <c r="F32" t="s">
        <v>2693</v>
      </c>
      <c r="G32" t="s">
        <v>2452</v>
      </c>
      <c r="H32" t="s">
        <v>2965</v>
      </c>
      <c r="I32" t="s">
        <v>3340</v>
      </c>
      <c r="J32">
        <v>1852</v>
      </c>
      <c r="K32" t="s">
        <v>1034</v>
      </c>
      <c r="L32" t="s">
        <v>2846</v>
      </c>
      <c r="O32" t="s">
        <v>288</v>
      </c>
      <c r="Q32" t="s">
        <v>3119</v>
      </c>
      <c r="T32" t="s">
        <v>2602</v>
      </c>
      <c r="U32" t="s">
        <v>3419</v>
      </c>
      <c r="V32" t="s">
        <v>1803</v>
      </c>
    </row>
    <row r="37" spans="5:25">
      <c r="E37" t="s">
        <v>2146</v>
      </c>
      <c r="G37" t="s">
        <v>2923</v>
      </c>
      <c r="H37" t="s">
        <v>2557</v>
      </c>
      <c r="I37" t="s">
        <v>3264</v>
      </c>
      <c r="J37" t="s">
        <v>2900</v>
      </c>
      <c r="K37" t="s">
        <v>998</v>
      </c>
      <c r="L37" t="s">
        <v>3051</v>
      </c>
      <c r="M37">
        <v>1837</v>
      </c>
      <c r="N37" t="s">
        <v>1034</v>
      </c>
      <c r="O37" t="s">
        <v>3428</v>
      </c>
      <c r="T37" t="s">
        <v>3119</v>
      </c>
      <c r="W37" t="s">
        <v>3142</v>
      </c>
      <c r="X37" t="s">
        <v>1055</v>
      </c>
    </row>
    <row r="38" spans="5:25">
      <c r="E38" t="s">
        <v>2146</v>
      </c>
      <c r="G38" t="s">
        <v>2960</v>
      </c>
      <c r="I38" t="s">
        <v>383</v>
      </c>
      <c r="J38" t="s">
        <v>3402</v>
      </c>
      <c r="K38" t="s">
        <v>3401</v>
      </c>
      <c r="L38" t="s">
        <v>3403</v>
      </c>
      <c r="W38" t="s">
        <v>3404</v>
      </c>
    </row>
    <row r="43" spans="5:25">
      <c r="E43" s="19" t="s">
        <v>2146</v>
      </c>
      <c r="F43" s="19"/>
      <c r="G43" s="19" t="s">
        <v>2923</v>
      </c>
      <c r="H43" s="19" t="s">
        <v>3086</v>
      </c>
      <c r="I43" s="19" t="s">
        <v>2932</v>
      </c>
      <c r="J43" s="15" t="s">
        <v>3063</v>
      </c>
      <c r="K43" s="15" t="s">
        <v>3160</v>
      </c>
      <c r="L43" s="19" t="s">
        <v>2404</v>
      </c>
      <c r="M43" s="19">
        <v>1861</v>
      </c>
      <c r="N43" s="20">
        <v>2006</v>
      </c>
      <c r="O43" s="19"/>
      <c r="P43" s="20"/>
      <c r="Q43" s="19"/>
      <c r="R43" s="19"/>
      <c r="S43" s="19"/>
      <c r="T43" s="19" t="s">
        <v>2924</v>
      </c>
      <c r="U43" s="19"/>
      <c r="V43" s="19" t="s">
        <v>3213</v>
      </c>
      <c r="W43" s="19" t="s">
        <v>2572</v>
      </c>
      <c r="X43" s="19" t="s">
        <v>3109</v>
      </c>
      <c r="Y43" s="19"/>
    </row>
    <row r="44" spans="5:25">
      <c r="E44" t="s">
        <v>2146</v>
      </c>
      <c r="G44" t="s">
        <v>2923</v>
      </c>
      <c r="H44" t="s">
        <v>3086</v>
      </c>
      <c r="I44" t="s">
        <v>2932</v>
      </c>
      <c r="J44" t="s">
        <v>3063</v>
      </c>
      <c r="K44" t="s">
        <v>2597</v>
      </c>
      <c r="L44" t="s">
        <v>395</v>
      </c>
      <c r="M44">
        <v>1791</v>
      </c>
      <c r="N44" t="s">
        <v>1803</v>
      </c>
      <c r="O44" t="s">
        <v>626</v>
      </c>
      <c r="R44" t="s">
        <v>622</v>
      </c>
      <c r="T44" t="s">
        <v>2924</v>
      </c>
      <c r="W44" t="s">
        <v>627</v>
      </c>
      <c r="X44" t="s">
        <v>3041</v>
      </c>
    </row>
    <row r="45" spans="5:25">
      <c r="E45" t="s">
        <v>2146</v>
      </c>
      <c r="G45" t="s">
        <v>2923</v>
      </c>
      <c r="H45" t="s">
        <v>3086</v>
      </c>
      <c r="I45" t="s">
        <v>2932</v>
      </c>
      <c r="J45" t="s">
        <v>396</v>
      </c>
      <c r="K45" t="s">
        <v>2204</v>
      </c>
      <c r="L45" t="s">
        <v>397</v>
      </c>
      <c r="M45">
        <v>1857</v>
      </c>
      <c r="N45" t="s">
        <v>1803</v>
      </c>
      <c r="O45" t="s">
        <v>398</v>
      </c>
      <c r="P45">
        <v>2010</v>
      </c>
      <c r="T45" t="s">
        <v>3119</v>
      </c>
      <c r="W45" t="s">
        <v>399</v>
      </c>
      <c r="X45" t="s">
        <v>3010</v>
      </c>
      <c r="Y45" t="s">
        <v>1803</v>
      </c>
    </row>
    <row r="46" spans="5:25">
      <c r="E46" t="s">
        <v>2146</v>
      </c>
      <c r="G46" t="s">
        <v>2923</v>
      </c>
      <c r="H46" t="s">
        <v>2557</v>
      </c>
      <c r="I46" t="s">
        <v>2884</v>
      </c>
      <c r="J46" t="s">
        <v>2319</v>
      </c>
      <c r="K46" t="s">
        <v>969</v>
      </c>
      <c r="L46" t="s">
        <v>401</v>
      </c>
      <c r="M46">
        <v>1839</v>
      </c>
      <c r="N46" t="s">
        <v>1803</v>
      </c>
      <c r="P46" t="s">
        <v>1803</v>
      </c>
      <c r="R46" t="s">
        <v>288</v>
      </c>
      <c r="T46" t="s">
        <v>3119</v>
      </c>
      <c r="W46" t="s">
        <v>76</v>
      </c>
      <c r="X46" t="s">
        <v>3254</v>
      </c>
    </row>
  </sheetData>
  <phoneticPr fontId="4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49"/>
  <sheetViews>
    <sheetView zoomScale="125" workbookViewId="0">
      <pane ySplit="1" topLeftCell="A13" activePane="bottomLeft" state="frozen"/>
      <selection pane="bottomLeft" activeCell="A49" sqref="A49"/>
    </sheetView>
  </sheetViews>
  <sheetFormatPr baseColWidth="10" defaultColWidth="8.83203125" defaultRowHeight="12"/>
  <sheetData>
    <row r="1" spans="1:18">
      <c r="A1" t="s">
        <v>650</v>
      </c>
      <c r="B1" t="s">
        <v>776</v>
      </c>
      <c r="C1" t="s">
        <v>777</v>
      </c>
      <c r="D1" t="s">
        <v>838</v>
      </c>
      <c r="E1" t="s">
        <v>2599</v>
      </c>
      <c r="F1" t="s">
        <v>2600</v>
      </c>
      <c r="G1" t="s">
        <v>2072</v>
      </c>
      <c r="H1" t="s">
        <v>834</v>
      </c>
      <c r="I1" t="s">
        <v>2073</v>
      </c>
      <c r="J1" t="s">
        <v>3036</v>
      </c>
      <c r="K1" t="s">
        <v>2074</v>
      </c>
      <c r="L1" t="s">
        <v>1570</v>
      </c>
      <c r="M1" t="s">
        <v>835</v>
      </c>
      <c r="N1" t="s">
        <v>1571</v>
      </c>
      <c r="O1" t="s">
        <v>836</v>
      </c>
      <c r="P1" t="s">
        <v>1887</v>
      </c>
      <c r="R1" t="s">
        <v>1713</v>
      </c>
    </row>
    <row r="2" spans="1:18">
      <c r="D2" t="s">
        <v>837</v>
      </c>
      <c r="F2" t="s">
        <v>682</v>
      </c>
    </row>
    <row r="3" spans="1:18">
      <c r="A3" t="s">
        <v>962</v>
      </c>
    </row>
    <row r="6" spans="1:18">
      <c r="A6" t="s">
        <v>963</v>
      </c>
      <c r="B6" t="s">
        <v>3233</v>
      </c>
      <c r="C6" t="s">
        <v>3410</v>
      </c>
      <c r="D6" t="s">
        <v>3433</v>
      </c>
      <c r="E6" t="s">
        <v>964</v>
      </c>
      <c r="F6" t="s">
        <v>965</v>
      </c>
      <c r="G6" t="s">
        <v>966</v>
      </c>
      <c r="H6">
        <v>1865</v>
      </c>
      <c r="I6">
        <v>1967</v>
      </c>
      <c r="L6" t="s">
        <v>231</v>
      </c>
      <c r="N6" t="s">
        <v>2848</v>
      </c>
      <c r="O6" t="s">
        <v>1976</v>
      </c>
    </row>
    <row r="7" spans="1:18">
      <c r="A7" t="s">
        <v>963</v>
      </c>
      <c r="B7" t="s">
        <v>3233</v>
      </c>
      <c r="C7" t="s">
        <v>3410</v>
      </c>
      <c r="D7" t="s">
        <v>3433</v>
      </c>
      <c r="E7" t="s">
        <v>964</v>
      </c>
      <c r="F7" t="s">
        <v>1798</v>
      </c>
      <c r="G7" t="s">
        <v>966</v>
      </c>
      <c r="H7">
        <v>1907</v>
      </c>
      <c r="I7">
        <v>1967</v>
      </c>
      <c r="L7" t="s">
        <v>231</v>
      </c>
      <c r="N7" t="s">
        <v>2848</v>
      </c>
      <c r="O7" t="s">
        <v>1976</v>
      </c>
    </row>
    <row r="8" spans="1:18">
      <c r="A8" t="s">
        <v>963</v>
      </c>
      <c r="B8" t="s">
        <v>3233</v>
      </c>
      <c r="C8" t="s">
        <v>3410</v>
      </c>
      <c r="D8" t="s">
        <v>3433</v>
      </c>
      <c r="E8" t="s">
        <v>964</v>
      </c>
      <c r="F8" t="s">
        <v>1799</v>
      </c>
      <c r="G8" t="s">
        <v>966</v>
      </c>
      <c r="H8">
        <v>1865</v>
      </c>
      <c r="I8">
        <v>1967</v>
      </c>
      <c r="L8" t="s">
        <v>231</v>
      </c>
      <c r="N8" t="s">
        <v>2848</v>
      </c>
      <c r="O8" t="s">
        <v>1976</v>
      </c>
    </row>
    <row r="9" spans="1:18">
      <c r="A9" t="s">
        <v>963</v>
      </c>
      <c r="B9" t="s">
        <v>3233</v>
      </c>
      <c r="C9" t="s">
        <v>3410</v>
      </c>
      <c r="D9" t="s">
        <v>3433</v>
      </c>
      <c r="E9" t="s">
        <v>964</v>
      </c>
      <c r="F9" t="s">
        <v>3033</v>
      </c>
      <c r="G9" t="s">
        <v>164</v>
      </c>
      <c r="H9">
        <v>1905</v>
      </c>
      <c r="I9">
        <v>1967</v>
      </c>
      <c r="L9" t="s">
        <v>231</v>
      </c>
      <c r="N9" t="s">
        <v>2848</v>
      </c>
      <c r="O9" t="s">
        <v>1976</v>
      </c>
    </row>
    <row r="10" spans="1:18">
      <c r="A10" t="s">
        <v>963</v>
      </c>
      <c r="B10" t="s">
        <v>3233</v>
      </c>
      <c r="C10" t="s">
        <v>3410</v>
      </c>
      <c r="D10" t="s">
        <v>3433</v>
      </c>
      <c r="E10" t="s">
        <v>165</v>
      </c>
      <c r="F10" t="s">
        <v>166</v>
      </c>
      <c r="G10" t="s">
        <v>167</v>
      </c>
      <c r="H10">
        <v>1863</v>
      </c>
      <c r="I10">
        <v>1967</v>
      </c>
      <c r="L10" t="s">
        <v>231</v>
      </c>
      <c r="N10" t="s">
        <v>2848</v>
      </c>
      <c r="O10" t="s">
        <v>1976</v>
      </c>
    </row>
    <row r="11" spans="1:18">
      <c r="A11" t="s">
        <v>963</v>
      </c>
      <c r="B11" t="s">
        <v>3233</v>
      </c>
      <c r="C11" t="s">
        <v>3410</v>
      </c>
      <c r="D11" t="s">
        <v>3433</v>
      </c>
      <c r="E11" t="s">
        <v>168</v>
      </c>
      <c r="F11" t="s">
        <v>348</v>
      </c>
      <c r="G11" t="s">
        <v>349</v>
      </c>
      <c r="H11">
        <v>1872</v>
      </c>
      <c r="I11">
        <v>1967</v>
      </c>
      <c r="L11" t="s">
        <v>231</v>
      </c>
      <c r="N11" t="s">
        <v>2848</v>
      </c>
      <c r="O11" t="s">
        <v>1976</v>
      </c>
    </row>
    <row r="12" spans="1:18">
      <c r="A12" t="s">
        <v>963</v>
      </c>
      <c r="B12" t="s">
        <v>3233</v>
      </c>
      <c r="C12" t="s">
        <v>3410</v>
      </c>
      <c r="D12" t="s">
        <v>3433</v>
      </c>
      <c r="E12" t="s">
        <v>168</v>
      </c>
      <c r="F12" t="s">
        <v>348</v>
      </c>
      <c r="G12" t="s">
        <v>350</v>
      </c>
      <c r="H12">
        <v>1880</v>
      </c>
      <c r="I12">
        <v>1967</v>
      </c>
      <c r="L12" t="s">
        <v>231</v>
      </c>
      <c r="N12" t="s">
        <v>2848</v>
      </c>
      <c r="O12" t="s">
        <v>1976</v>
      </c>
    </row>
    <row r="13" spans="1:18">
      <c r="A13" t="s">
        <v>963</v>
      </c>
      <c r="B13" t="s">
        <v>3233</v>
      </c>
      <c r="C13" t="s">
        <v>3410</v>
      </c>
      <c r="D13" t="s">
        <v>3433</v>
      </c>
      <c r="E13" t="s">
        <v>168</v>
      </c>
      <c r="F13" t="s">
        <v>348</v>
      </c>
      <c r="G13" t="s">
        <v>966</v>
      </c>
      <c r="H13">
        <v>1872</v>
      </c>
      <c r="I13">
        <v>1967</v>
      </c>
      <c r="L13" t="s">
        <v>231</v>
      </c>
      <c r="N13" t="s">
        <v>2848</v>
      </c>
      <c r="O13" t="s">
        <v>1976</v>
      </c>
    </row>
    <row r="14" spans="1:18">
      <c r="A14" t="s">
        <v>963</v>
      </c>
      <c r="B14" t="s">
        <v>3233</v>
      </c>
      <c r="C14" t="s">
        <v>3410</v>
      </c>
      <c r="D14" t="s">
        <v>3433</v>
      </c>
      <c r="E14" t="s">
        <v>168</v>
      </c>
      <c r="F14" t="s">
        <v>351</v>
      </c>
      <c r="G14" t="s">
        <v>1769</v>
      </c>
      <c r="H14">
        <v>1926</v>
      </c>
      <c r="I14">
        <v>1967</v>
      </c>
      <c r="L14" t="s">
        <v>231</v>
      </c>
      <c r="N14" t="s">
        <v>2848</v>
      </c>
      <c r="O14" t="s">
        <v>1976</v>
      </c>
    </row>
    <row r="15" spans="1:18">
      <c r="A15" t="s">
        <v>963</v>
      </c>
      <c r="B15" t="s">
        <v>3233</v>
      </c>
      <c r="C15" t="s">
        <v>3410</v>
      </c>
      <c r="D15" t="s">
        <v>3433</v>
      </c>
      <c r="E15" t="s">
        <v>967</v>
      </c>
      <c r="F15" t="s">
        <v>968</v>
      </c>
      <c r="G15" t="s">
        <v>966</v>
      </c>
      <c r="H15">
        <v>1863</v>
      </c>
      <c r="I15">
        <v>1967</v>
      </c>
      <c r="L15" t="s">
        <v>231</v>
      </c>
      <c r="N15" t="s">
        <v>2848</v>
      </c>
      <c r="O15" t="s">
        <v>1976</v>
      </c>
    </row>
    <row r="16" spans="1:18">
      <c r="A16" t="s">
        <v>963</v>
      </c>
      <c r="B16" t="s">
        <v>3233</v>
      </c>
      <c r="C16" t="s">
        <v>3410</v>
      </c>
      <c r="D16" t="s">
        <v>3433</v>
      </c>
      <c r="E16" t="s">
        <v>786</v>
      </c>
      <c r="F16" t="s">
        <v>787</v>
      </c>
      <c r="G16" t="s">
        <v>772</v>
      </c>
      <c r="H16">
        <v>1865</v>
      </c>
      <c r="I16">
        <v>1967</v>
      </c>
      <c r="L16" t="s">
        <v>231</v>
      </c>
      <c r="N16" t="s">
        <v>2848</v>
      </c>
      <c r="O16" t="s">
        <v>1976</v>
      </c>
    </row>
    <row r="17" spans="1:15">
      <c r="A17" t="s">
        <v>963</v>
      </c>
      <c r="B17" t="s">
        <v>3233</v>
      </c>
      <c r="C17" t="s">
        <v>3410</v>
      </c>
      <c r="D17" t="s">
        <v>3433</v>
      </c>
      <c r="E17" t="s">
        <v>786</v>
      </c>
      <c r="F17" t="s">
        <v>787</v>
      </c>
      <c r="G17" t="s">
        <v>966</v>
      </c>
      <c r="I17">
        <v>1967</v>
      </c>
      <c r="L17" t="s">
        <v>231</v>
      </c>
      <c r="N17" t="s">
        <v>2848</v>
      </c>
      <c r="O17" t="s">
        <v>1976</v>
      </c>
    </row>
    <row r="18" spans="1:15">
      <c r="A18" t="s">
        <v>963</v>
      </c>
      <c r="B18" t="s">
        <v>3233</v>
      </c>
      <c r="C18" t="s">
        <v>3410</v>
      </c>
      <c r="D18" t="s">
        <v>3433</v>
      </c>
      <c r="E18" t="s">
        <v>235</v>
      </c>
      <c r="F18" t="s">
        <v>988</v>
      </c>
      <c r="G18" t="s">
        <v>775</v>
      </c>
      <c r="H18">
        <v>1881</v>
      </c>
      <c r="I18">
        <v>1967</v>
      </c>
      <c r="L18" t="s">
        <v>231</v>
      </c>
      <c r="N18" t="s">
        <v>2848</v>
      </c>
      <c r="O18" t="s">
        <v>1976</v>
      </c>
    </row>
    <row r="19" spans="1:15">
      <c r="A19" t="s">
        <v>963</v>
      </c>
      <c r="B19" t="s">
        <v>3233</v>
      </c>
      <c r="C19" t="s">
        <v>3410</v>
      </c>
      <c r="D19" t="s">
        <v>3433</v>
      </c>
      <c r="E19" t="s">
        <v>235</v>
      </c>
      <c r="F19" t="s">
        <v>988</v>
      </c>
      <c r="G19" t="s">
        <v>2208</v>
      </c>
      <c r="H19">
        <v>1865</v>
      </c>
      <c r="I19">
        <v>1967</v>
      </c>
      <c r="L19" t="s">
        <v>231</v>
      </c>
      <c r="N19" t="s">
        <v>2924</v>
      </c>
      <c r="O19" t="s">
        <v>1976</v>
      </c>
    </row>
    <row r="20" spans="1:15">
      <c r="A20" t="s">
        <v>963</v>
      </c>
      <c r="B20" t="s">
        <v>3233</v>
      </c>
      <c r="C20" t="s">
        <v>3410</v>
      </c>
      <c r="D20" t="s">
        <v>3433</v>
      </c>
      <c r="E20" t="s">
        <v>235</v>
      </c>
      <c r="F20" t="s">
        <v>988</v>
      </c>
      <c r="G20" t="s">
        <v>896</v>
      </c>
      <c r="H20">
        <v>1904</v>
      </c>
      <c r="I20">
        <v>1967</v>
      </c>
      <c r="L20" t="s">
        <v>231</v>
      </c>
      <c r="N20" t="s">
        <v>2924</v>
      </c>
      <c r="O20" t="s">
        <v>1976</v>
      </c>
    </row>
    <row r="21" spans="1:15">
      <c r="A21" t="s">
        <v>963</v>
      </c>
      <c r="B21" t="s">
        <v>3233</v>
      </c>
      <c r="C21" t="s">
        <v>3410</v>
      </c>
      <c r="D21" t="s">
        <v>3433</v>
      </c>
      <c r="E21" t="s">
        <v>400</v>
      </c>
      <c r="F21" t="s">
        <v>69</v>
      </c>
      <c r="G21" t="s">
        <v>966</v>
      </c>
      <c r="I21">
        <v>1967</v>
      </c>
      <c r="L21" t="s">
        <v>231</v>
      </c>
      <c r="N21" t="s">
        <v>2848</v>
      </c>
      <c r="O21" t="s">
        <v>1976</v>
      </c>
    </row>
    <row r="22" spans="1:15">
      <c r="A22" t="s">
        <v>963</v>
      </c>
      <c r="B22" t="s">
        <v>3233</v>
      </c>
      <c r="C22" t="s">
        <v>3410</v>
      </c>
      <c r="D22" t="s">
        <v>3433</v>
      </c>
      <c r="E22" t="s">
        <v>400</v>
      </c>
      <c r="F22" t="s">
        <v>69</v>
      </c>
      <c r="G22" t="s">
        <v>388</v>
      </c>
      <c r="H22">
        <v>1842</v>
      </c>
      <c r="I22">
        <v>1967</v>
      </c>
      <c r="L22" t="s">
        <v>231</v>
      </c>
      <c r="N22" t="s">
        <v>2848</v>
      </c>
      <c r="O22" t="s">
        <v>1976</v>
      </c>
    </row>
    <row r="23" spans="1:15">
      <c r="A23" t="s">
        <v>963</v>
      </c>
      <c r="B23" t="s">
        <v>3233</v>
      </c>
      <c r="C23" t="s">
        <v>3410</v>
      </c>
      <c r="D23" t="s">
        <v>3433</v>
      </c>
      <c r="E23" t="s">
        <v>400</v>
      </c>
      <c r="F23" t="s">
        <v>643</v>
      </c>
      <c r="G23" t="s">
        <v>442</v>
      </c>
      <c r="H23">
        <v>1884</v>
      </c>
      <c r="I23">
        <v>1967</v>
      </c>
      <c r="L23" t="s">
        <v>231</v>
      </c>
      <c r="N23" t="s">
        <v>2848</v>
      </c>
      <c r="O23" t="s">
        <v>1976</v>
      </c>
    </row>
    <row r="24" spans="1:15">
      <c r="A24" t="s">
        <v>963</v>
      </c>
      <c r="B24" t="s">
        <v>3233</v>
      </c>
      <c r="C24" t="s">
        <v>3410</v>
      </c>
      <c r="D24" t="s">
        <v>3433</v>
      </c>
      <c r="E24" t="s">
        <v>680</v>
      </c>
      <c r="F24" t="s">
        <v>846</v>
      </c>
      <c r="G24" t="s">
        <v>653</v>
      </c>
      <c r="H24">
        <v>1884</v>
      </c>
      <c r="I24">
        <v>1967</v>
      </c>
      <c r="L24" t="s">
        <v>231</v>
      </c>
      <c r="N24" t="s">
        <v>2848</v>
      </c>
      <c r="O24" t="s">
        <v>1976</v>
      </c>
    </row>
    <row r="25" spans="1:15">
      <c r="A25" t="s">
        <v>963</v>
      </c>
      <c r="B25" t="s">
        <v>3233</v>
      </c>
      <c r="C25" t="s">
        <v>3410</v>
      </c>
      <c r="D25" t="s">
        <v>3433</v>
      </c>
      <c r="E25" t="s">
        <v>680</v>
      </c>
      <c r="F25" t="s">
        <v>654</v>
      </c>
      <c r="G25" t="s">
        <v>655</v>
      </c>
      <c r="H25">
        <v>1885</v>
      </c>
      <c r="I25">
        <v>1967</v>
      </c>
      <c r="L25" t="s">
        <v>231</v>
      </c>
      <c r="N25" t="s">
        <v>2848</v>
      </c>
      <c r="O25" t="s">
        <v>1976</v>
      </c>
    </row>
    <row r="26" spans="1:15">
      <c r="A26" t="s">
        <v>963</v>
      </c>
      <c r="B26" t="s">
        <v>3233</v>
      </c>
      <c r="C26" t="s">
        <v>3410</v>
      </c>
      <c r="D26" t="s">
        <v>3433</v>
      </c>
      <c r="E26" t="s">
        <v>656</v>
      </c>
      <c r="F26" t="s">
        <v>657</v>
      </c>
      <c r="G26" t="s">
        <v>966</v>
      </c>
      <c r="H26">
        <v>1944</v>
      </c>
      <c r="I26">
        <v>1967</v>
      </c>
      <c r="L26" t="s">
        <v>231</v>
      </c>
      <c r="N26" t="s">
        <v>2848</v>
      </c>
      <c r="O26" t="s">
        <v>1976</v>
      </c>
    </row>
    <row r="27" spans="1:15">
      <c r="A27" t="s">
        <v>963</v>
      </c>
      <c r="B27" t="s">
        <v>3233</v>
      </c>
      <c r="C27" t="s">
        <v>3410</v>
      </c>
      <c r="D27" t="s">
        <v>3433</v>
      </c>
      <c r="E27" t="s">
        <v>656</v>
      </c>
      <c r="F27" t="s">
        <v>1037</v>
      </c>
      <c r="G27" t="s">
        <v>966</v>
      </c>
      <c r="H27">
        <v>1944</v>
      </c>
      <c r="I27">
        <v>1967</v>
      </c>
      <c r="L27" t="s">
        <v>231</v>
      </c>
      <c r="N27" t="s">
        <v>2848</v>
      </c>
      <c r="O27" t="s">
        <v>1976</v>
      </c>
    </row>
    <row r="28" spans="1:15">
      <c r="A28" t="s">
        <v>963</v>
      </c>
      <c r="B28" t="s">
        <v>3233</v>
      </c>
      <c r="C28" t="s">
        <v>3410</v>
      </c>
      <c r="D28" t="s">
        <v>3433</v>
      </c>
      <c r="E28" t="s">
        <v>656</v>
      </c>
      <c r="F28" t="s">
        <v>1038</v>
      </c>
      <c r="G28" t="s">
        <v>966</v>
      </c>
      <c r="H28">
        <v>1944</v>
      </c>
      <c r="I28">
        <v>1967</v>
      </c>
      <c r="L28" t="s">
        <v>231</v>
      </c>
      <c r="N28" t="s">
        <v>2848</v>
      </c>
      <c r="O28" t="s">
        <v>1976</v>
      </c>
    </row>
    <row r="29" spans="1:15">
      <c r="A29" t="s">
        <v>963</v>
      </c>
      <c r="B29" t="s">
        <v>3233</v>
      </c>
      <c r="C29" t="s">
        <v>3410</v>
      </c>
      <c r="D29" t="s">
        <v>3433</v>
      </c>
      <c r="E29" t="s">
        <v>244</v>
      </c>
      <c r="F29" t="s">
        <v>245</v>
      </c>
      <c r="G29" t="s">
        <v>1711</v>
      </c>
      <c r="H29">
        <v>1903</v>
      </c>
      <c r="I29">
        <v>1967</v>
      </c>
      <c r="L29" t="s">
        <v>231</v>
      </c>
      <c r="M29" t="s">
        <v>1712</v>
      </c>
      <c r="N29" t="s">
        <v>2924</v>
      </c>
      <c r="O29" t="s">
        <v>1976</v>
      </c>
    </row>
    <row r="30" spans="1:15">
      <c r="A30" t="s">
        <v>963</v>
      </c>
      <c r="B30" t="s">
        <v>3233</v>
      </c>
      <c r="C30" t="s">
        <v>3410</v>
      </c>
      <c r="D30" t="s">
        <v>3433</v>
      </c>
      <c r="E30" t="s">
        <v>258</v>
      </c>
      <c r="F30" t="s">
        <v>259</v>
      </c>
      <c r="G30" t="s">
        <v>78</v>
      </c>
      <c r="H30">
        <v>1843</v>
      </c>
      <c r="I30">
        <v>1967</v>
      </c>
      <c r="L30" t="s">
        <v>231</v>
      </c>
      <c r="N30" t="s">
        <v>2848</v>
      </c>
      <c r="O30" t="s">
        <v>1976</v>
      </c>
    </row>
    <row r="31" spans="1:15">
      <c r="A31" t="s">
        <v>963</v>
      </c>
      <c r="B31" t="s">
        <v>3233</v>
      </c>
      <c r="C31" t="s">
        <v>3410</v>
      </c>
      <c r="D31" t="s">
        <v>3433</v>
      </c>
      <c r="E31" t="s">
        <v>2149</v>
      </c>
      <c r="F31" t="s">
        <v>369</v>
      </c>
      <c r="G31" t="s">
        <v>365</v>
      </c>
      <c r="H31">
        <v>1881</v>
      </c>
      <c r="I31">
        <v>1967</v>
      </c>
      <c r="L31" t="s">
        <v>231</v>
      </c>
      <c r="N31" t="s">
        <v>2848</v>
      </c>
      <c r="O31" t="s">
        <v>1976</v>
      </c>
    </row>
    <row r="32" spans="1:15">
      <c r="A32" t="s">
        <v>963</v>
      </c>
      <c r="B32" t="s">
        <v>3233</v>
      </c>
      <c r="C32" t="s">
        <v>3410</v>
      </c>
      <c r="D32" t="s">
        <v>3433</v>
      </c>
      <c r="E32" t="s">
        <v>2149</v>
      </c>
      <c r="F32" t="s">
        <v>366</v>
      </c>
      <c r="G32" t="s">
        <v>367</v>
      </c>
      <c r="H32">
        <v>1866</v>
      </c>
      <c r="I32">
        <v>1967</v>
      </c>
      <c r="L32" t="s">
        <v>231</v>
      </c>
      <c r="N32" t="s">
        <v>2848</v>
      </c>
      <c r="O32" t="s">
        <v>1976</v>
      </c>
    </row>
    <row r="33" spans="1:15">
      <c r="A33" t="s">
        <v>963</v>
      </c>
      <c r="B33" t="s">
        <v>3233</v>
      </c>
      <c r="C33" t="s">
        <v>3410</v>
      </c>
      <c r="D33" t="s">
        <v>3433</v>
      </c>
      <c r="E33" t="s">
        <v>2149</v>
      </c>
      <c r="F33" t="s">
        <v>366</v>
      </c>
      <c r="G33" t="s">
        <v>368</v>
      </c>
      <c r="H33">
        <v>1935</v>
      </c>
      <c r="I33">
        <v>1967</v>
      </c>
      <c r="L33" t="s">
        <v>231</v>
      </c>
      <c r="N33" t="s">
        <v>2848</v>
      </c>
      <c r="O33" t="s">
        <v>1976</v>
      </c>
    </row>
    <row r="34" spans="1:15">
      <c r="A34" t="s">
        <v>963</v>
      </c>
      <c r="B34" t="s">
        <v>3233</v>
      </c>
      <c r="C34" t="s">
        <v>3410</v>
      </c>
      <c r="D34" t="s">
        <v>3433</v>
      </c>
      <c r="E34" t="s">
        <v>2149</v>
      </c>
      <c r="F34" t="s">
        <v>1971</v>
      </c>
      <c r="G34" t="s">
        <v>2706</v>
      </c>
      <c r="H34">
        <v>1906</v>
      </c>
      <c r="I34">
        <v>1967</v>
      </c>
      <c r="L34" t="s">
        <v>231</v>
      </c>
      <c r="N34" t="s">
        <v>2848</v>
      </c>
      <c r="O34" t="s">
        <v>1976</v>
      </c>
    </row>
    <row r="35" spans="1:15">
      <c r="A35" t="s">
        <v>963</v>
      </c>
      <c r="B35" t="s">
        <v>3233</v>
      </c>
      <c r="C35" t="s">
        <v>3410</v>
      </c>
      <c r="D35" t="s">
        <v>3433</v>
      </c>
      <c r="E35" t="s">
        <v>2149</v>
      </c>
      <c r="F35" t="s">
        <v>1972</v>
      </c>
      <c r="G35" t="s">
        <v>811</v>
      </c>
      <c r="H35">
        <v>1872</v>
      </c>
      <c r="I35">
        <v>1967</v>
      </c>
      <c r="L35" t="s">
        <v>231</v>
      </c>
      <c r="N35" t="s">
        <v>2848</v>
      </c>
      <c r="O35" t="s">
        <v>1976</v>
      </c>
    </row>
    <row r="36" spans="1:15">
      <c r="A36" t="s">
        <v>963</v>
      </c>
      <c r="B36" t="s">
        <v>3233</v>
      </c>
      <c r="C36" t="s">
        <v>3410</v>
      </c>
      <c r="D36" t="s">
        <v>3433</v>
      </c>
      <c r="E36" t="s">
        <v>2149</v>
      </c>
      <c r="F36" t="s">
        <v>1726</v>
      </c>
      <c r="G36" t="s">
        <v>966</v>
      </c>
      <c r="H36">
        <v>1944</v>
      </c>
      <c r="I36">
        <v>1967</v>
      </c>
      <c r="L36" t="s">
        <v>231</v>
      </c>
      <c r="N36" t="s">
        <v>2848</v>
      </c>
      <c r="O36" t="s">
        <v>1976</v>
      </c>
    </row>
    <row r="37" spans="1:15">
      <c r="A37" t="s">
        <v>963</v>
      </c>
      <c r="B37" t="s">
        <v>3233</v>
      </c>
      <c r="C37" t="s">
        <v>3410</v>
      </c>
      <c r="D37" t="s">
        <v>3433</v>
      </c>
      <c r="E37" t="s">
        <v>2149</v>
      </c>
      <c r="F37" t="s">
        <v>1727</v>
      </c>
      <c r="G37" t="s">
        <v>966</v>
      </c>
      <c r="H37">
        <v>1865</v>
      </c>
      <c r="I37">
        <v>1967</v>
      </c>
      <c r="L37" t="s">
        <v>231</v>
      </c>
      <c r="N37" t="s">
        <v>2848</v>
      </c>
      <c r="O37" t="s">
        <v>1976</v>
      </c>
    </row>
    <row r="38" spans="1:15">
      <c r="A38" t="s">
        <v>963</v>
      </c>
      <c r="B38" t="s">
        <v>3233</v>
      </c>
      <c r="C38" t="s">
        <v>3410</v>
      </c>
      <c r="D38" t="s">
        <v>3433</v>
      </c>
      <c r="E38" t="s">
        <v>2149</v>
      </c>
      <c r="F38" t="s">
        <v>1728</v>
      </c>
      <c r="G38" t="s">
        <v>966</v>
      </c>
      <c r="H38">
        <v>1905</v>
      </c>
      <c r="I38">
        <v>1967</v>
      </c>
      <c r="L38" t="s">
        <v>231</v>
      </c>
      <c r="N38" t="s">
        <v>2848</v>
      </c>
      <c r="O38" t="s">
        <v>1976</v>
      </c>
    </row>
    <row r="39" spans="1:15">
      <c r="A39" t="s">
        <v>963</v>
      </c>
      <c r="B39" t="s">
        <v>3233</v>
      </c>
      <c r="C39" t="s">
        <v>3410</v>
      </c>
      <c r="D39" t="s">
        <v>3433</v>
      </c>
      <c r="E39" t="s">
        <v>1052</v>
      </c>
      <c r="F39" t="s">
        <v>1053</v>
      </c>
      <c r="G39" t="s">
        <v>1054</v>
      </c>
      <c r="H39">
        <v>1875</v>
      </c>
      <c r="I39">
        <v>1967</v>
      </c>
      <c r="L39" t="s">
        <v>231</v>
      </c>
      <c r="N39" t="s">
        <v>2848</v>
      </c>
      <c r="O39" t="s">
        <v>1976</v>
      </c>
    </row>
    <row r="40" spans="1:15">
      <c r="A40" t="s">
        <v>963</v>
      </c>
      <c r="B40" t="s">
        <v>3233</v>
      </c>
      <c r="C40" t="s">
        <v>3410</v>
      </c>
      <c r="D40" t="s">
        <v>3433</v>
      </c>
      <c r="E40" t="s">
        <v>1733</v>
      </c>
      <c r="F40" t="s">
        <v>1734</v>
      </c>
      <c r="G40" t="s">
        <v>1063</v>
      </c>
      <c r="H40">
        <v>1881</v>
      </c>
      <c r="I40">
        <v>1967</v>
      </c>
      <c r="L40" t="s">
        <v>231</v>
      </c>
      <c r="N40" t="s">
        <v>2848</v>
      </c>
      <c r="O40" t="s">
        <v>1976</v>
      </c>
    </row>
    <row r="41" spans="1:15">
      <c r="A41" t="s">
        <v>963</v>
      </c>
      <c r="B41" t="s">
        <v>3233</v>
      </c>
      <c r="C41" t="s">
        <v>3410</v>
      </c>
      <c r="D41" t="s">
        <v>3433</v>
      </c>
      <c r="E41" t="s">
        <v>1064</v>
      </c>
      <c r="F41" t="s">
        <v>1065</v>
      </c>
      <c r="G41" t="s">
        <v>966</v>
      </c>
      <c r="H41">
        <v>1903</v>
      </c>
      <c r="I41">
        <v>1967</v>
      </c>
      <c r="L41" t="s">
        <v>231</v>
      </c>
      <c r="N41" t="s">
        <v>2848</v>
      </c>
      <c r="O41" t="s">
        <v>1976</v>
      </c>
    </row>
    <row r="42" spans="1:15">
      <c r="A42" t="s">
        <v>963</v>
      </c>
      <c r="B42" t="s">
        <v>3233</v>
      </c>
      <c r="C42" t="s">
        <v>3410</v>
      </c>
      <c r="D42" t="s">
        <v>3433</v>
      </c>
      <c r="E42" t="s">
        <v>412</v>
      </c>
      <c r="F42" t="s">
        <v>866</v>
      </c>
      <c r="G42" t="s">
        <v>854</v>
      </c>
      <c r="H42">
        <v>1863</v>
      </c>
      <c r="I42">
        <v>1967</v>
      </c>
      <c r="L42" t="s">
        <v>231</v>
      </c>
      <c r="N42" t="s">
        <v>2848</v>
      </c>
      <c r="O42" t="s">
        <v>1976</v>
      </c>
    </row>
    <row r="43" spans="1:15">
      <c r="A43" t="s">
        <v>963</v>
      </c>
      <c r="B43" t="s">
        <v>3233</v>
      </c>
      <c r="C43" t="s">
        <v>3410</v>
      </c>
      <c r="D43" t="s">
        <v>3433</v>
      </c>
      <c r="E43" t="s">
        <v>412</v>
      </c>
      <c r="F43" t="s">
        <v>1051</v>
      </c>
      <c r="G43" t="s">
        <v>966</v>
      </c>
      <c r="H43">
        <v>1905</v>
      </c>
      <c r="I43">
        <v>1967</v>
      </c>
      <c r="L43" t="s">
        <v>231</v>
      </c>
      <c r="N43" t="s">
        <v>2848</v>
      </c>
      <c r="O43" t="s">
        <v>1976</v>
      </c>
    </row>
    <row r="44" spans="1:15">
      <c r="A44" t="s">
        <v>963</v>
      </c>
      <c r="B44" t="s">
        <v>3233</v>
      </c>
      <c r="C44" t="s">
        <v>3410</v>
      </c>
      <c r="D44" t="s">
        <v>3433</v>
      </c>
      <c r="E44" t="s">
        <v>412</v>
      </c>
      <c r="F44" t="s">
        <v>3266</v>
      </c>
      <c r="G44" t="s">
        <v>697</v>
      </c>
      <c r="H44">
        <v>1899</v>
      </c>
      <c r="I44">
        <v>1967</v>
      </c>
      <c r="L44" t="s">
        <v>231</v>
      </c>
      <c r="N44" t="s">
        <v>2848</v>
      </c>
      <c r="O44" t="s">
        <v>1976</v>
      </c>
    </row>
    <row r="45" spans="1:15">
      <c r="A45" t="s">
        <v>963</v>
      </c>
      <c r="B45" t="s">
        <v>3233</v>
      </c>
      <c r="C45" t="s">
        <v>3410</v>
      </c>
      <c r="D45" t="s">
        <v>3433</v>
      </c>
      <c r="E45" t="s">
        <v>412</v>
      </c>
      <c r="F45" t="s">
        <v>3266</v>
      </c>
      <c r="G45" t="s">
        <v>966</v>
      </c>
      <c r="I45">
        <v>1967</v>
      </c>
      <c r="L45" t="s">
        <v>231</v>
      </c>
      <c r="N45" t="s">
        <v>2848</v>
      </c>
      <c r="O45" t="s">
        <v>1976</v>
      </c>
    </row>
    <row r="46" spans="1:15">
      <c r="A46" t="s">
        <v>963</v>
      </c>
      <c r="B46" t="s">
        <v>3233</v>
      </c>
      <c r="C46" t="s">
        <v>3410</v>
      </c>
      <c r="D46" t="s">
        <v>3433</v>
      </c>
      <c r="E46" t="s">
        <v>412</v>
      </c>
      <c r="F46" t="s">
        <v>426</v>
      </c>
      <c r="G46" t="s">
        <v>966</v>
      </c>
      <c r="H46">
        <v>1905</v>
      </c>
      <c r="I46">
        <v>1967</v>
      </c>
      <c r="L46" t="s">
        <v>231</v>
      </c>
      <c r="N46" t="s">
        <v>2848</v>
      </c>
      <c r="O46" t="s">
        <v>1976</v>
      </c>
    </row>
    <row r="47" spans="1:15">
      <c r="A47" t="s">
        <v>963</v>
      </c>
      <c r="B47" t="s">
        <v>3233</v>
      </c>
      <c r="C47" t="s">
        <v>3410</v>
      </c>
      <c r="D47" t="s">
        <v>3433</v>
      </c>
      <c r="E47" t="s">
        <v>427</v>
      </c>
      <c r="F47" t="s">
        <v>1049</v>
      </c>
      <c r="G47" t="s">
        <v>424</v>
      </c>
      <c r="H47">
        <v>1863</v>
      </c>
      <c r="I47">
        <v>1967</v>
      </c>
      <c r="L47" t="s">
        <v>231</v>
      </c>
      <c r="N47" t="s">
        <v>2848</v>
      </c>
      <c r="O47" t="s">
        <v>1976</v>
      </c>
    </row>
    <row r="48" spans="1:15">
      <c r="A48" t="s">
        <v>963</v>
      </c>
      <c r="B48" t="s">
        <v>3233</v>
      </c>
      <c r="C48" t="s">
        <v>3410</v>
      </c>
      <c r="D48" t="s">
        <v>3433</v>
      </c>
      <c r="E48" t="s">
        <v>427</v>
      </c>
      <c r="F48" t="s">
        <v>425</v>
      </c>
      <c r="G48" t="s">
        <v>3287</v>
      </c>
      <c r="H48">
        <v>1837</v>
      </c>
      <c r="I48">
        <v>1967</v>
      </c>
      <c r="L48" t="s">
        <v>231</v>
      </c>
      <c r="N48" t="s">
        <v>2848</v>
      </c>
      <c r="O48" t="s">
        <v>1976</v>
      </c>
    </row>
    <row r="49" spans="1:15" s="2" customFormat="1" ht="15" customHeight="1">
      <c r="A49" s="3" t="s">
        <v>345</v>
      </c>
      <c r="I49" s="4"/>
      <c r="J49" s="4"/>
      <c r="M49" s="6"/>
      <c r="O49" s="6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111"/>
  <sheetViews>
    <sheetView topLeftCell="C1" zoomScale="150" workbookViewId="0">
      <pane ySplit="1160" topLeftCell="A21" activePane="bottomLeft"/>
      <selection activeCell="Y2" sqref="Y2"/>
      <selection pane="bottomLeft" activeCell="Y67" sqref="Y67"/>
    </sheetView>
  </sheetViews>
  <sheetFormatPr baseColWidth="10" defaultColWidth="8.83203125" defaultRowHeight="12"/>
  <sheetData>
    <row r="1" spans="1:27">
      <c r="D1" t="s">
        <v>3208</v>
      </c>
      <c r="X1" t="s">
        <v>3304</v>
      </c>
    </row>
    <row r="2" spans="1:27">
      <c r="A2" t="s">
        <v>1019</v>
      </c>
      <c r="B2" t="s">
        <v>3115</v>
      </c>
      <c r="C2" t="s">
        <v>650</v>
      </c>
      <c r="D2" t="s">
        <v>776</v>
      </c>
      <c r="E2" t="s">
        <v>777</v>
      </c>
      <c r="F2" t="s">
        <v>2727</v>
      </c>
      <c r="G2" t="s">
        <v>2599</v>
      </c>
      <c r="H2" t="s">
        <v>2600</v>
      </c>
      <c r="I2" t="s">
        <v>2072</v>
      </c>
      <c r="J2" t="s">
        <v>3140</v>
      </c>
      <c r="K2" t="s">
        <v>3107</v>
      </c>
      <c r="L2" t="s">
        <v>1768</v>
      </c>
      <c r="M2" t="s">
        <v>2073</v>
      </c>
      <c r="N2" t="s">
        <v>3036</v>
      </c>
      <c r="O2" t="s">
        <v>2074</v>
      </c>
      <c r="P2" t="s">
        <v>684</v>
      </c>
      <c r="Q2" t="s">
        <v>1570</v>
      </c>
      <c r="R2" t="s">
        <v>242</v>
      </c>
      <c r="S2" t="s">
        <v>855</v>
      </c>
      <c r="T2" t="s">
        <v>1571</v>
      </c>
      <c r="U2" t="s">
        <v>59</v>
      </c>
      <c r="V2" t="s">
        <v>1887</v>
      </c>
      <c r="X2" t="s">
        <v>3305</v>
      </c>
      <c r="Y2" t="s">
        <v>2509</v>
      </c>
      <c r="Z2" t="s">
        <v>1713</v>
      </c>
    </row>
    <row r="3" spans="1:27">
      <c r="A3">
        <v>1</v>
      </c>
      <c r="B3">
        <v>1</v>
      </c>
      <c r="C3" t="s">
        <v>2791</v>
      </c>
      <c r="E3" t="s">
        <v>1631</v>
      </c>
      <c r="F3" t="s">
        <v>3190</v>
      </c>
      <c r="G3" t="s">
        <v>2142</v>
      </c>
      <c r="H3" t="s">
        <v>2143</v>
      </c>
      <c r="I3" t="s">
        <v>3251</v>
      </c>
      <c r="J3" t="s">
        <v>3141</v>
      </c>
      <c r="M3" t="s">
        <v>1803</v>
      </c>
      <c r="T3" t="s">
        <v>2848</v>
      </c>
      <c r="Z3" t="s">
        <v>2144</v>
      </c>
    </row>
    <row r="4" spans="1:27">
      <c r="A4">
        <v>2</v>
      </c>
      <c r="B4">
        <v>2</v>
      </c>
      <c r="C4" t="s">
        <v>2791</v>
      </c>
      <c r="E4" t="s">
        <v>2544</v>
      </c>
      <c r="F4" t="s">
        <v>649</v>
      </c>
      <c r="G4" t="s">
        <v>154</v>
      </c>
      <c r="H4" t="s">
        <v>566</v>
      </c>
      <c r="I4" t="s">
        <v>3251</v>
      </c>
      <c r="J4" t="s">
        <v>3141</v>
      </c>
      <c r="O4" t="s">
        <v>1034</v>
      </c>
      <c r="T4" t="s">
        <v>2848</v>
      </c>
      <c r="U4" t="s">
        <v>534</v>
      </c>
      <c r="Z4" t="s">
        <v>1041</v>
      </c>
    </row>
    <row r="5" spans="1:27">
      <c r="A5">
        <v>15</v>
      </c>
      <c r="B5">
        <v>16</v>
      </c>
      <c r="C5" t="s">
        <v>2145</v>
      </c>
      <c r="E5" t="s">
        <v>2780</v>
      </c>
      <c r="F5" t="s">
        <v>1563</v>
      </c>
      <c r="G5" t="s">
        <v>624</v>
      </c>
      <c r="H5" t="s">
        <v>2989</v>
      </c>
      <c r="I5" t="s">
        <v>3251</v>
      </c>
      <c r="J5" t="s">
        <v>3141</v>
      </c>
      <c r="K5" t="s">
        <v>754</v>
      </c>
      <c r="O5" t="s">
        <v>1034</v>
      </c>
      <c r="T5" t="s">
        <v>2848</v>
      </c>
      <c r="U5" t="s">
        <v>2998</v>
      </c>
      <c r="Z5" t="s">
        <v>1036</v>
      </c>
    </row>
    <row r="6" spans="1:27">
      <c r="A6">
        <v>17</v>
      </c>
      <c r="B6">
        <v>18</v>
      </c>
      <c r="C6" t="s">
        <v>2145</v>
      </c>
      <c r="E6" t="s">
        <v>2780</v>
      </c>
      <c r="F6" t="s">
        <v>1563</v>
      </c>
      <c r="G6" t="s">
        <v>624</v>
      </c>
      <c r="H6" t="s">
        <v>2999</v>
      </c>
      <c r="I6" t="s">
        <v>3251</v>
      </c>
      <c r="J6" t="s">
        <v>3141</v>
      </c>
      <c r="O6" t="s">
        <v>1034</v>
      </c>
      <c r="T6" t="s">
        <v>2848</v>
      </c>
      <c r="U6" t="s">
        <v>2998</v>
      </c>
      <c r="Z6" t="s">
        <v>1036</v>
      </c>
    </row>
    <row r="7" spans="1:27" ht="12.75" customHeight="1">
      <c r="A7">
        <v>23</v>
      </c>
      <c r="B7">
        <v>27</v>
      </c>
      <c r="C7" t="s">
        <v>2145</v>
      </c>
      <c r="E7" t="s">
        <v>2555</v>
      </c>
      <c r="F7" t="s">
        <v>1735</v>
      </c>
      <c r="G7" t="s">
        <v>2458</v>
      </c>
      <c r="H7" t="s">
        <v>1188</v>
      </c>
      <c r="I7" t="s">
        <v>287</v>
      </c>
      <c r="J7" t="s">
        <v>3141</v>
      </c>
      <c r="M7" t="s">
        <v>1803</v>
      </c>
      <c r="N7" t="s">
        <v>1803</v>
      </c>
      <c r="O7">
        <v>2006</v>
      </c>
      <c r="Q7" t="s">
        <v>288</v>
      </c>
      <c r="T7" t="s">
        <v>3119</v>
      </c>
      <c r="AA7" t="s">
        <v>2144</v>
      </c>
    </row>
    <row r="8" spans="1:27">
      <c r="A8">
        <v>28</v>
      </c>
      <c r="B8">
        <v>33</v>
      </c>
      <c r="C8" t="s">
        <v>1771</v>
      </c>
      <c r="E8" t="s">
        <v>2943</v>
      </c>
      <c r="F8" t="s">
        <v>2943</v>
      </c>
      <c r="G8" t="s">
        <v>2943</v>
      </c>
      <c r="H8" t="s">
        <v>1351</v>
      </c>
      <c r="I8" t="s">
        <v>3251</v>
      </c>
      <c r="J8" t="s">
        <v>3141</v>
      </c>
      <c r="M8" t="s">
        <v>1803</v>
      </c>
      <c r="Q8" t="s">
        <v>288</v>
      </c>
      <c r="T8" t="s">
        <v>2848</v>
      </c>
      <c r="Z8" t="s">
        <v>2144</v>
      </c>
    </row>
    <row r="9" spans="1:27">
      <c r="A9">
        <v>32</v>
      </c>
      <c r="B9">
        <v>45</v>
      </c>
      <c r="C9" t="s">
        <v>28</v>
      </c>
      <c r="E9" t="s">
        <v>1048</v>
      </c>
      <c r="F9" t="s">
        <v>895</v>
      </c>
      <c r="G9" t="s">
        <v>2753</v>
      </c>
      <c r="H9" t="s">
        <v>2453</v>
      </c>
      <c r="I9" t="s">
        <v>3251</v>
      </c>
      <c r="J9" t="s">
        <v>3141</v>
      </c>
      <c r="O9" t="s">
        <v>1034</v>
      </c>
      <c r="T9" t="s">
        <v>2924</v>
      </c>
      <c r="U9" t="s">
        <v>2598</v>
      </c>
      <c r="Z9" t="s">
        <v>2454</v>
      </c>
    </row>
    <row r="10" spans="1:27">
      <c r="A10">
        <v>41</v>
      </c>
      <c r="B10">
        <v>47</v>
      </c>
      <c r="C10" t="s">
        <v>28</v>
      </c>
      <c r="E10" t="s">
        <v>1048</v>
      </c>
      <c r="F10" t="s">
        <v>895</v>
      </c>
      <c r="G10" t="s">
        <v>2775</v>
      </c>
      <c r="H10" t="s">
        <v>3111</v>
      </c>
      <c r="I10" t="s">
        <v>3251</v>
      </c>
      <c r="J10" t="s">
        <v>3141</v>
      </c>
      <c r="O10" t="s">
        <v>1034</v>
      </c>
      <c r="T10" t="s">
        <v>2924</v>
      </c>
      <c r="U10" t="s">
        <v>2598</v>
      </c>
      <c r="Z10" t="s">
        <v>1036</v>
      </c>
    </row>
    <row r="11" spans="1:27">
      <c r="A11">
        <v>43</v>
      </c>
      <c r="B11">
        <v>49</v>
      </c>
      <c r="C11" t="s">
        <v>1100</v>
      </c>
      <c r="E11" t="s">
        <v>749</v>
      </c>
      <c r="F11" t="s">
        <v>750</v>
      </c>
      <c r="G11" t="s">
        <v>751</v>
      </c>
      <c r="H11" t="s">
        <v>1133</v>
      </c>
      <c r="I11" t="s">
        <v>1195</v>
      </c>
      <c r="J11" t="s">
        <v>3141</v>
      </c>
      <c r="K11">
        <v>1953</v>
      </c>
      <c r="L11" t="s">
        <v>1803</v>
      </c>
      <c r="M11">
        <v>2010</v>
      </c>
      <c r="N11" t="s">
        <v>1134</v>
      </c>
      <c r="T11" t="s">
        <v>2848</v>
      </c>
      <c r="X11" t="s">
        <v>1803</v>
      </c>
      <c r="Z11" t="s">
        <v>1135</v>
      </c>
    </row>
    <row r="12" spans="1:27">
      <c r="A12">
        <v>44</v>
      </c>
      <c r="B12">
        <v>50</v>
      </c>
      <c r="C12" t="s">
        <v>1100</v>
      </c>
      <c r="E12" t="s">
        <v>567</v>
      </c>
      <c r="F12" t="s">
        <v>750</v>
      </c>
      <c r="G12" t="s">
        <v>931</v>
      </c>
      <c r="H12" t="s">
        <v>932</v>
      </c>
      <c r="I12" t="s">
        <v>966</v>
      </c>
      <c r="J12" t="s">
        <v>3141</v>
      </c>
      <c r="K12">
        <v>1903</v>
      </c>
      <c r="M12">
        <v>1966</v>
      </c>
      <c r="T12" t="s">
        <v>2924</v>
      </c>
      <c r="Z12" t="s">
        <v>922</v>
      </c>
    </row>
    <row r="13" spans="1:27">
      <c r="A13">
        <v>45</v>
      </c>
      <c r="B13">
        <v>51</v>
      </c>
      <c r="C13" t="s">
        <v>1100</v>
      </c>
      <c r="E13" t="s">
        <v>567</v>
      </c>
      <c r="F13" t="s">
        <v>3302</v>
      </c>
      <c r="I13" t="s">
        <v>3251</v>
      </c>
      <c r="J13" t="s">
        <v>3141</v>
      </c>
      <c r="O13" t="s">
        <v>1034</v>
      </c>
      <c r="T13" t="s">
        <v>2848</v>
      </c>
      <c r="U13" t="s">
        <v>2998</v>
      </c>
      <c r="Z13" t="s">
        <v>1036</v>
      </c>
    </row>
    <row r="14" spans="1:27">
      <c r="A14">
        <v>46</v>
      </c>
      <c r="B14">
        <v>52</v>
      </c>
      <c r="C14" t="s">
        <v>1100</v>
      </c>
      <c r="E14" t="s">
        <v>567</v>
      </c>
      <c r="F14" t="s">
        <v>3302</v>
      </c>
      <c r="G14" t="s">
        <v>933</v>
      </c>
      <c r="H14" t="s">
        <v>728</v>
      </c>
      <c r="I14" t="s">
        <v>1724</v>
      </c>
      <c r="J14" t="s">
        <v>3141</v>
      </c>
      <c r="M14" t="s">
        <v>1803</v>
      </c>
      <c r="T14" t="s">
        <v>3119</v>
      </c>
      <c r="Z14" t="s">
        <v>729</v>
      </c>
    </row>
    <row r="15" spans="1:27">
      <c r="A15">
        <v>47</v>
      </c>
      <c r="B15">
        <v>53</v>
      </c>
      <c r="C15" t="s">
        <v>1100</v>
      </c>
      <c r="E15" t="s">
        <v>567</v>
      </c>
      <c r="F15" t="s">
        <v>3302</v>
      </c>
      <c r="G15" t="s">
        <v>933</v>
      </c>
      <c r="H15" t="s">
        <v>730</v>
      </c>
      <c r="I15" t="s">
        <v>555</v>
      </c>
      <c r="J15" t="s">
        <v>3141</v>
      </c>
      <c r="M15" t="s">
        <v>1803</v>
      </c>
      <c r="Q15" t="s">
        <v>288</v>
      </c>
      <c r="T15" t="s">
        <v>3119</v>
      </c>
      <c r="Z15" t="s">
        <v>729</v>
      </c>
    </row>
    <row r="16" spans="1:27">
      <c r="A16">
        <v>48</v>
      </c>
      <c r="B16">
        <v>54</v>
      </c>
      <c r="C16" t="s">
        <v>1100</v>
      </c>
      <c r="H16" t="s">
        <v>3303</v>
      </c>
      <c r="I16" t="s">
        <v>3251</v>
      </c>
      <c r="J16" t="s">
        <v>3141</v>
      </c>
      <c r="O16" t="s">
        <v>1034</v>
      </c>
      <c r="T16" t="s">
        <v>2848</v>
      </c>
      <c r="U16" t="s">
        <v>2998</v>
      </c>
      <c r="Z16" t="s">
        <v>1036</v>
      </c>
    </row>
    <row r="17" spans="1:26">
      <c r="A17">
        <v>50</v>
      </c>
      <c r="B17">
        <v>56</v>
      </c>
      <c r="C17" t="s">
        <v>255</v>
      </c>
      <c r="E17" t="s">
        <v>857</v>
      </c>
      <c r="F17" t="s">
        <v>247</v>
      </c>
      <c r="G17" t="s">
        <v>809</v>
      </c>
      <c r="H17" t="s">
        <v>248</v>
      </c>
      <c r="I17" t="s">
        <v>3251</v>
      </c>
      <c r="J17" t="s">
        <v>3141</v>
      </c>
      <c r="M17" t="s">
        <v>1803</v>
      </c>
      <c r="Q17" t="s">
        <v>288</v>
      </c>
      <c r="T17" t="s">
        <v>2848</v>
      </c>
      <c r="Z17" t="s">
        <v>2144</v>
      </c>
    </row>
    <row r="18" spans="1:26">
      <c r="A18">
        <v>51</v>
      </c>
      <c r="B18">
        <v>57</v>
      </c>
      <c r="C18" t="s">
        <v>255</v>
      </c>
      <c r="E18" t="s">
        <v>857</v>
      </c>
      <c r="F18" t="s">
        <v>3288</v>
      </c>
      <c r="G18" t="s">
        <v>809</v>
      </c>
      <c r="J18" t="s">
        <v>3141</v>
      </c>
      <c r="M18" t="s">
        <v>1803</v>
      </c>
      <c r="Q18" t="s">
        <v>288</v>
      </c>
      <c r="T18" t="s">
        <v>2848</v>
      </c>
      <c r="Z18" t="s">
        <v>2144</v>
      </c>
    </row>
    <row r="19" spans="1:26">
      <c r="A19">
        <v>60</v>
      </c>
      <c r="B19">
        <v>66</v>
      </c>
      <c r="C19" t="s">
        <v>255</v>
      </c>
      <c r="E19" t="s">
        <v>2819</v>
      </c>
      <c r="F19" t="s">
        <v>3288</v>
      </c>
      <c r="J19" t="s">
        <v>3141</v>
      </c>
      <c r="M19" t="s">
        <v>1803</v>
      </c>
      <c r="Q19" t="s">
        <v>288</v>
      </c>
      <c r="T19" t="s">
        <v>2848</v>
      </c>
      <c r="Z19" t="s">
        <v>2144</v>
      </c>
    </row>
    <row r="20" spans="1:26">
      <c r="A20">
        <v>61</v>
      </c>
      <c r="B20">
        <v>67</v>
      </c>
      <c r="C20" t="s">
        <v>255</v>
      </c>
      <c r="H20" t="s">
        <v>411</v>
      </c>
      <c r="I20" t="s">
        <v>411</v>
      </c>
      <c r="J20" t="s">
        <v>3141</v>
      </c>
      <c r="M20" t="s">
        <v>1034</v>
      </c>
      <c r="N20" t="s">
        <v>3428</v>
      </c>
      <c r="T20" t="s">
        <v>3120</v>
      </c>
      <c r="Z20" t="s">
        <v>1055</v>
      </c>
    </row>
    <row r="21" spans="1:26">
      <c r="A21">
        <v>62</v>
      </c>
      <c r="B21">
        <v>68</v>
      </c>
      <c r="C21" t="s">
        <v>255</v>
      </c>
      <c r="H21" t="s">
        <v>411</v>
      </c>
      <c r="I21" t="s">
        <v>411</v>
      </c>
      <c r="J21" t="s">
        <v>3141</v>
      </c>
      <c r="M21" t="s">
        <v>1034</v>
      </c>
      <c r="N21" t="s">
        <v>3428</v>
      </c>
      <c r="T21" t="s">
        <v>3120</v>
      </c>
      <c r="Z21" t="s">
        <v>1055</v>
      </c>
    </row>
    <row r="22" spans="1:26">
      <c r="A22">
        <v>63</v>
      </c>
      <c r="B22">
        <v>69</v>
      </c>
      <c r="C22" t="s">
        <v>3289</v>
      </c>
      <c r="D22" t="s">
        <v>3256</v>
      </c>
      <c r="E22" t="s">
        <v>900</v>
      </c>
      <c r="F22" t="s">
        <v>901</v>
      </c>
      <c r="G22" t="s">
        <v>3248</v>
      </c>
      <c r="J22" t="s">
        <v>3141</v>
      </c>
      <c r="M22" t="s">
        <v>1803</v>
      </c>
      <c r="Q22" t="s">
        <v>288</v>
      </c>
      <c r="T22" t="s">
        <v>2848</v>
      </c>
      <c r="V22" t="s">
        <v>2711</v>
      </c>
      <c r="Z22" t="s">
        <v>2144</v>
      </c>
    </row>
    <row r="23" spans="1:26">
      <c r="A23">
        <v>64</v>
      </c>
      <c r="B23">
        <v>70</v>
      </c>
      <c r="C23" t="s">
        <v>3289</v>
      </c>
      <c r="D23" t="s">
        <v>3256</v>
      </c>
      <c r="E23" t="s">
        <v>900</v>
      </c>
      <c r="F23" t="s">
        <v>901</v>
      </c>
      <c r="G23" t="s">
        <v>2930</v>
      </c>
      <c r="H23" t="s">
        <v>2688</v>
      </c>
      <c r="I23" t="s">
        <v>2738</v>
      </c>
      <c r="J23" t="s">
        <v>3141</v>
      </c>
      <c r="O23" t="s">
        <v>1034</v>
      </c>
      <c r="T23" t="s">
        <v>2924</v>
      </c>
      <c r="U23" t="s">
        <v>2640</v>
      </c>
      <c r="Z23" t="s">
        <v>1036</v>
      </c>
    </row>
    <row r="24" spans="1:26">
      <c r="A24">
        <v>65</v>
      </c>
      <c r="B24">
        <v>71</v>
      </c>
      <c r="C24" t="s">
        <v>3289</v>
      </c>
      <c r="D24" t="s">
        <v>3256</v>
      </c>
      <c r="E24" t="s">
        <v>900</v>
      </c>
      <c r="F24" t="s">
        <v>901</v>
      </c>
      <c r="G24" t="s">
        <v>2930</v>
      </c>
      <c r="H24" t="s">
        <v>2688</v>
      </c>
      <c r="I24" t="s">
        <v>2695</v>
      </c>
      <c r="J24" t="s">
        <v>3141</v>
      </c>
      <c r="O24" t="s">
        <v>1034</v>
      </c>
      <c r="T24" t="s">
        <v>2924</v>
      </c>
      <c r="U24" t="s">
        <v>2640</v>
      </c>
      <c r="Z24" t="s">
        <v>1036</v>
      </c>
    </row>
    <row r="25" spans="1:26">
      <c r="A25">
        <v>66</v>
      </c>
      <c r="B25">
        <v>243</v>
      </c>
      <c r="C25" t="s">
        <v>3289</v>
      </c>
      <c r="E25" t="s">
        <v>3087</v>
      </c>
      <c r="F25" t="s">
        <v>986</v>
      </c>
      <c r="G25" t="s">
        <v>2714</v>
      </c>
      <c r="H25" t="s">
        <v>710</v>
      </c>
      <c r="I25" t="s">
        <v>966</v>
      </c>
      <c r="J25" t="s">
        <v>3141</v>
      </c>
      <c r="M25">
        <v>1966</v>
      </c>
      <c r="Q25" t="s">
        <v>921</v>
      </c>
      <c r="T25" t="s">
        <v>2848</v>
      </c>
      <c r="Z25" t="s">
        <v>922</v>
      </c>
    </row>
    <row r="26" spans="1:26">
      <c r="A26">
        <v>68</v>
      </c>
      <c r="B26">
        <v>74</v>
      </c>
      <c r="C26" t="s">
        <v>3289</v>
      </c>
      <c r="E26" t="s">
        <v>3087</v>
      </c>
      <c r="F26" t="s">
        <v>3039</v>
      </c>
      <c r="G26" t="s">
        <v>253</v>
      </c>
      <c r="J26" t="s">
        <v>3141</v>
      </c>
      <c r="M26" t="s">
        <v>1803</v>
      </c>
      <c r="Q26" t="s">
        <v>288</v>
      </c>
      <c r="T26" t="s">
        <v>2848</v>
      </c>
      <c r="W26" t="s">
        <v>308</v>
      </c>
      <c r="X26" t="s">
        <v>1803</v>
      </c>
      <c r="Z26" t="s">
        <v>1135</v>
      </c>
    </row>
    <row r="27" spans="1:26">
      <c r="E27" s="1" t="s">
        <v>3087</v>
      </c>
      <c r="F27" t="s">
        <v>3088</v>
      </c>
      <c r="G27" t="s">
        <v>2654</v>
      </c>
      <c r="H27" s="1" t="s">
        <v>152</v>
      </c>
      <c r="I27" s="1" t="s">
        <v>2451</v>
      </c>
      <c r="J27" s="2" t="s">
        <v>3239</v>
      </c>
      <c r="K27" s="1">
        <v>1963</v>
      </c>
      <c r="L27" s="1"/>
      <c r="M27" s="1"/>
      <c r="N27" s="1"/>
      <c r="O27" s="1"/>
      <c r="P27" s="1"/>
      <c r="Q27" s="1" t="s">
        <v>288</v>
      </c>
      <c r="S27" s="1"/>
      <c r="T27" s="1" t="s">
        <v>3119</v>
      </c>
      <c r="U27" s="1"/>
      <c r="V27" s="2" t="s">
        <v>2858</v>
      </c>
      <c r="W27" s="1"/>
      <c r="X27" s="1"/>
      <c r="Y27" s="1"/>
      <c r="Z27" s="1" t="s">
        <v>1061</v>
      </c>
    </row>
    <row r="28" spans="1:26">
      <c r="A28">
        <v>73</v>
      </c>
      <c r="B28">
        <v>82</v>
      </c>
      <c r="C28" t="s">
        <v>3289</v>
      </c>
      <c r="E28" t="s">
        <v>3087</v>
      </c>
      <c r="F28" t="s">
        <v>3088</v>
      </c>
      <c r="G28" t="s">
        <v>2654</v>
      </c>
      <c r="H28" t="s">
        <v>2541</v>
      </c>
      <c r="I28" t="s">
        <v>3251</v>
      </c>
      <c r="J28" t="s">
        <v>3141</v>
      </c>
      <c r="M28" t="s">
        <v>1803</v>
      </c>
      <c r="O28" t="s">
        <v>1034</v>
      </c>
      <c r="Q28" t="s">
        <v>288</v>
      </c>
      <c r="T28" t="s">
        <v>3119</v>
      </c>
      <c r="V28" t="s">
        <v>898</v>
      </c>
      <c r="Z28" t="s">
        <v>1061</v>
      </c>
    </row>
    <row r="29" spans="1:26">
      <c r="A29">
        <v>76</v>
      </c>
      <c r="B29">
        <v>85</v>
      </c>
      <c r="C29" t="s">
        <v>3289</v>
      </c>
      <c r="E29" t="s">
        <v>3087</v>
      </c>
      <c r="F29" t="s">
        <v>3088</v>
      </c>
      <c r="G29" t="s">
        <v>2654</v>
      </c>
      <c r="H29" t="s">
        <v>2735</v>
      </c>
      <c r="I29" t="s">
        <v>3251</v>
      </c>
      <c r="J29" t="s">
        <v>3141</v>
      </c>
      <c r="M29" t="s">
        <v>1803</v>
      </c>
      <c r="Q29" t="s">
        <v>288</v>
      </c>
      <c r="T29" t="s">
        <v>2848</v>
      </c>
      <c r="U29" t="s">
        <v>2998</v>
      </c>
      <c r="Z29" t="s">
        <v>2928</v>
      </c>
    </row>
    <row r="30" spans="1:26">
      <c r="A30">
        <v>79</v>
      </c>
      <c r="B30">
        <v>87</v>
      </c>
      <c r="C30" t="s">
        <v>3289</v>
      </c>
      <c r="E30" t="s">
        <v>3087</v>
      </c>
      <c r="F30" t="s">
        <v>3088</v>
      </c>
      <c r="G30" t="s">
        <v>2654</v>
      </c>
      <c r="H30" t="s">
        <v>2456</v>
      </c>
      <c r="I30" t="s">
        <v>3251</v>
      </c>
      <c r="J30" t="s">
        <v>3141</v>
      </c>
      <c r="M30" t="s">
        <v>1803</v>
      </c>
      <c r="Q30" t="s">
        <v>288</v>
      </c>
      <c r="T30" t="s">
        <v>2924</v>
      </c>
      <c r="U30" t="s">
        <v>534</v>
      </c>
      <c r="Z30" t="s">
        <v>132</v>
      </c>
    </row>
    <row r="31" spans="1:26">
      <c r="A31">
        <v>80</v>
      </c>
      <c r="B31">
        <v>90</v>
      </c>
      <c r="C31" t="s">
        <v>3289</v>
      </c>
      <c r="E31" t="s">
        <v>3087</v>
      </c>
      <c r="F31" t="s">
        <v>3088</v>
      </c>
      <c r="G31" t="s">
        <v>2654</v>
      </c>
      <c r="H31" t="s">
        <v>133</v>
      </c>
      <c r="I31" t="s">
        <v>486</v>
      </c>
      <c r="J31" t="s">
        <v>3141</v>
      </c>
      <c r="O31" t="s">
        <v>1803</v>
      </c>
      <c r="T31" t="s">
        <v>2848</v>
      </c>
      <c r="V31" t="s">
        <v>2686</v>
      </c>
      <c r="Z31" t="s">
        <v>2144</v>
      </c>
    </row>
    <row r="32" spans="1:26">
      <c r="A32">
        <v>82</v>
      </c>
      <c r="B32">
        <v>92</v>
      </c>
      <c r="C32" t="s">
        <v>3289</v>
      </c>
      <c r="E32" t="s">
        <v>3087</v>
      </c>
      <c r="F32" t="s">
        <v>3088</v>
      </c>
      <c r="G32" t="s">
        <v>2654</v>
      </c>
      <c r="J32" t="s">
        <v>3141</v>
      </c>
      <c r="M32" t="s">
        <v>1034</v>
      </c>
      <c r="N32" t="s">
        <v>2746</v>
      </c>
      <c r="Q32" t="s">
        <v>288</v>
      </c>
      <c r="T32" t="s">
        <v>2848</v>
      </c>
      <c r="Z32" t="s">
        <v>757</v>
      </c>
    </row>
    <row r="33" spans="1:26">
      <c r="A33">
        <v>83</v>
      </c>
      <c r="B33">
        <v>114</v>
      </c>
      <c r="C33" t="s">
        <v>3289</v>
      </c>
      <c r="E33" t="s">
        <v>3087</v>
      </c>
      <c r="F33" t="s">
        <v>2502</v>
      </c>
      <c r="G33" t="s">
        <v>487</v>
      </c>
      <c r="J33" t="s">
        <v>3141</v>
      </c>
      <c r="L33" t="s">
        <v>1803</v>
      </c>
      <c r="M33">
        <v>2010</v>
      </c>
      <c r="N33" t="s">
        <v>488</v>
      </c>
      <c r="T33" t="s">
        <v>2848</v>
      </c>
      <c r="Z33" t="s">
        <v>2548</v>
      </c>
    </row>
    <row r="34" spans="1:26">
      <c r="A34">
        <v>84</v>
      </c>
      <c r="B34">
        <v>202</v>
      </c>
      <c r="C34" t="s">
        <v>3289</v>
      </c>
      <c r="E34" t="s">
        <v>3087</v>
      </c>
      <c r="F34" t="s">
        <v>1204</v>
      </c>
      <c r="G34" t="s">
        <v>1204</v>
      </c>
      <c r="H34" t="s">
        <v>1730</v>
      </c>
      <c r="I34" t="s">
        <v>2650</v>
      </c>
      <c r="J34" t="s">
        <v>3141</v>
      </c>
      <c r="M34" t="s">
        <v>1803</v>
      </c>
      <c r="Q34" t="s">
        <v>288</v>
      </c>
      <c r="T34" t="s">
        <v>3119</v>
      </c>
      <c r="V34" t="s">
        <v>254</v>
      </c>
      <c r="Z34" t="s">
        <v>2144</v>
      </c>
    </row>
    <row r="35" spans="1:26">
      <c r="A35">
        <v>86</v>
      </c>
      <c r="B35">
        <v>204</v>
      </c>
      <c r="C35" t="s">
        <v>3289</v>
      </c>
      <c r="E35" t="s">
        <v>3087</v>
      </c>
      <c r="F35" t="s">
        <v>1204</v>
      </c>
      <c r="G35" t="s">
        <v>1204</v>
      </c>
      <c r="H35" t="s">
        <v>2651</v>
      </c>
      <c r="I35" t="s">
        <v>2653</v>
      </c>
      <c r="J35" t="s">
        <v>3141</v>
      </c>
      <c r="M35" t="s">
        <v>1803</v>
      </c>
      <c r="T35" t="s">
        <v>3119</v>
      </c>
      <c r="V35" t="s">
        <v>254</v>
      </c>
      <c r="Z35" t="s">
        <v>2144</v>
      </c>
    </row>
    <row r="36" spans="1:26">
      <c r="A36">
        <v>87</v>
      </c>
      <c r="B36">
        <v>205</v>
      </c>
      <c r="C36" t="s">
        <v>3289</v>
      </c>
      <c r="E36" t="s">
        <v>3087</v>
      </c>
      <c r="F36" t="s">
        <v>1204</v>
      </c>
      <c r="G36" t="s">
        <v>1204</v>
      </c>
      <c r="H36" t="s">
        <v>2651</v>
      </c>
      <c r="I36" t="s">
        <v>3251</v>
      </c>
      <c r="J36" t="s">
        <v>3141</v>
      </c>
      <c r="M36" t="s">
        <v>1803</v>
      </c>
      <c r="Q36" t="s">
        <v>288</v>
      </c>
      <c r="T36" t="s">
        <v>2848</v>
      </c>
      <c r="V36" t="s">
        <v>254</v>
      </c>
      <c r="Z36" t="s">
        <v>2144</v>
      </c>
    </row>
    <row r="37" spans="1:26">
      <c r="A37">
        <v>90</v>
      </c>
      <c r="B37">
        <v>207</v>
      </c>
      <c r="C37" t="s">
        <v>3289</v>
      </c>
      <c r="E37" t="s">
        <v>3087</v>
      </c>
      <c r="F37" t="s">
        <v>1204</v>
      </c>
      <c r="G37" t="s">
        <v>1204</v>
      </c>
      <c r="H37" t="s">
        <v>2944</v>
      </c>
      <c r="I37" t="s">
        <v>3306</v>
      </c>
      <c r="J37" t="s">
        <v>3141</v>
      </c>
      <c r="M37" t="s">
        <v>1803</v>
      </c>
      <c r="Q37" t="s">
        <v>288</v>
      </c>
      <c r="T37" t="s">
        <v>3119</v>
      </c>
      <c r="V37" t="s">
        <v>3116</v>
      </c>
      <c r="Z37" t="s">
        <v>2144</v>
      </c>
    </row>
    <row r="38" spans="1:26">
      <c r="A38">
        <v>91</v>
      </c>
      <c r="B38">
        <v>208</v>
      </c>
      <c r="C38" t="s">
        <v>3289</v>
      </c>
      <c r="E38" t="s">
        <v>3087</v>
      </c>
      <c r="F38" t="s">
        <v>1204</v>
      </c>
      <c r="G38" t="s">
        <v>1204</v>
      </c>
      <c r="H38" t="s">
        <v>2944</v>
      </c>
      <c r="I38" t="s">
        <v>3061</v>
      </c>
      <c r="J38" t="s">
        <v>3141</v>
      </c>
      <c r="M38" t="s">
        <v>1803</v>
      </c>
      <c r="Q38" t="s">
        <v>288</v>
      </c>
      <c r="T38" t="s">
        <v>3119</v>
      </c>
      <c r="V38" t="s">
        <v>3116</v>
      </c>
      <c r="Z38" t="s">
        <v>2144</v>
      </c>
    </row>
    <row r="39" spans="1:26">
      <c r="A39">
        <v>93</v>
      </c>
      <c r="B39">
        <v>210</v>
      </c>
      <c r="C39" t="s">
        <v>3289</v>
      </c>
      <c r="E39" t="s">
        <v>3087</v>
      </c>
      <c r="F39" t="s">
        <v>1204</v>
      </c>
      <c r="G39" t="s">
        <v>1204</v>
      </c>
      <c r="H39" t="s">
        <v>2910</v>
      </c>
      <c r="I39" t="s">
        <v>554</v>
      </c>
      <c r="J39" t="s">
        <v>3141</v>
      </c>
      <c r="M39" t="s">
        <v>1803</v>
      </c>
      <c r="Q39" t="s">
        <v>288</v>
      </c>
      <c r="T39" t="s">
        <v>2848</v>
      </c>
      <c r="Z39" t="s">
        <v>2144</v>
      </c>
    </row>
    <row r="40" spans="1:26">
      <c r="A40">
        <v>94</v>
      </c>
      <c r="B40">
        <v>211</v>
      </c>
      <c r="C40" t="s">
        <v>3289</v>
      </c>
      <c r="E40" t="s">
        <v>3087</v>
      </c>
      <c r="F40" t="s">
        <v>1204</v>
      </c>
      <c r="G40" t="s">
        <v>1204</v>
      </c>
      <c r="J40" t="s">
        <v>3141</v>
      </c>
      <c r="M40" t="s">
        <v>1803</v>
      </c>
      <c r="Q40" t="s">
        <v>288</v>
      </c>
      <c r="T40" t="s">
        <v>2848</v>
      </c>
      <c r="Z40" t="s">
        <v>2144</v>
      </c>
    </row>
    <row r="41" spans="1:26">
      <c r="A41">
        <v>95</v>
      </c>
      <c r="B41">
        <v>94</v>
      </c>
      <c r="C41" t="s">
        <v>3289</v>
      </c>
      <c r="E41" t="s">
        <v>3087</v>
      </c>
      <c r="F41" t="s">
        <v>2959</v>
      </c>
      <c r="G41" t="s">
        <v>2931</v>
      </c>
      <c r="H41" t="s">
        <v>3358</v>
      </c>
      <c r="I41" t="s">
        <v>3251</v>
      </c>
      <c r="J41" t="s">
        <v>3141</v>
      </c>
      <c r="M41" t="s">
        <v>1803</v>
      </c>
      <c r="Q41" t="s">
        <v>288</v>
      </c>
      <c r="T41" t="s">
        <v>3119</v>
      </c>
      <c r="Z41" t="s">
        <v>1055</v>
      </c>
    </row>
    <row r="42" spans="1:26">
      <c r="A42">
        <v>96</v>
      </c>
      <c r="B42">
        <v>95</v>
      </c>
      <c r="C42" t="s">
        <v>3289</v>
      </c>
      <c r="E42" t="s">
        <v>3087</v>
      </c>
      <c r="F42" t="s">
        <v>2697</v>
      </c>
      <c r="G42" t="s">
        <v>3080</v>
      </c>
      <c r="H42" t="s">
        <v>3435</v>
      </c>
      <c r="I42" t="s">
        <v>3153</v>
      </c>
      <c r="J42" t="s">
        <v>3141</v>
      </c>
      <c r="M42" t="s">
        <v>1803</v>
      </c>
      <c r="T42" t="s">
        <v>3279</v>
      </c>
      <c r="V42" t="s">
        <v>3278</v>
      </c>
      <c r="Z42" t="s">
        <v>2144</v>
      </c>
    </row>
    <row r="43" spans="1:26">
      <c r="A43">
        <v>99</v>
      </c>
      <c r="B43">
        <v>93</v>
      </c>
      <c r="C43" t="s">
        <v>3289</v>
      </c>
      <c r="E43" t="s">
        <v>3087</v>
      </c>
      <c r="F43" t="s">
        <v>3088</v>
      </c>
      <c r="G43" t="s">
        <v>2739</v>
      </c>
      <c r="J43" t="s">
        <v>3141</v>
      </c>
      <c r="M43" t="s">
        <v>1803</v>
      </c>
      <c r="Q43" t="s">
        <v>288</v>
      </c>
      <c r="T43" t="s">
        <v>2848</v>
      </c>
      <c r="Z43" t="s">
        <v>2144</v>
      </c>
    </row>
    <row r="44" spans="1:26">
      <c r="A44">
        <v>104</v>
      </c>
      <c r="B44">
        <v>119</v>
      </c>
      <c r="C44" t="s">
        <v>3289</v>
      </c>
      <c r="E44" t="s">
        <v>3087</v>
      </c>
      <c r="F44" t="s">
        <v>2916</v>
      </c>
      <c r="G44" t="s">
        <v>188</v>
      </c>
      <c r="H44" t="s">
        <v>256</v>
      </c>
      <c r="I44" t="s">
        <v>3251</v>
      </c>
      <c r="J44" t="s">
        <v>3141</v>
      </c>
      <c r="M44" t="s">
        <v>1034</v>
      </c>
      <c r="N44" t="s">
        <v>3428</v>
      </c>
      <c r="T44" t="s">
        <v>3119</v>
      </c>
      <c r="Z44" t="s">
        <v>2144</v>
      </c>
    </row>
    <row r="45" spans="1:26">
      <c r="A45">
        <v>120</v>
      </c>
      <c r="B45">
        <v>132</v>
      </c>
      <c r="C45" t="s">
        <v>3289</v>
      </c>
      <c r="E45" t="s">
        <v>3087</v>
      </c>
      <c r="F45" t="s">
        <v>2916</v>
      </c>
      <c r="G45" t="s">
        <v>2662</v>
      </c>
      <c r="H45" t="s">
        <v>705</v>
      </c>
      <c r="I45" t="s">
        <v>554</v>
      </c>
      <c r="J45" t="s">
        <v>3141</v>
      </c>
      <c r="M45" t="s">
        <v>1803</v>
      </c>
      <c r="Q45" t="s">
        <v>288</v>
      </c>
      <c r="T45" t="s">
        <v>3119</v>
      </c>
      <c r="V45" t="s">
        <v>3163</v>
      </c>
      <c r="Z45" t="s">
        <v>445</v>
      </c>
    </row>
    <row r="46" spans="1:26">
      <c r="A46">
        <v>132</v>
      </c>
      <c r="B46">
        <v>260</v>
      </c>
      <c r="C46" t="s">
        <v>3289</v>
      </c>
      <c r="E46" t="s">
        <v>3087</v>
      </c>
      <c r="F46" t="s">
        <v>2917</v>
      </c>
      <c r="G46" t="s">
        <v>2990</v>
      </c>
      <c r="J46" t="s">
        <v>3141</v>
      </c>
      <c r="M46" t="s">
        <v>1803</v>
      </c>
      <c r="Q46" t="s">
        <v>288</v>
      </c>
      <c r="T46" t="s">
        <v>2848</v>
      </c>
      <c r="Z46" t="s">
        <v>2144</v>
      </c>
    </row>
    <row r="47" spans="1:26">
      <c r="A47">
        <v>134</v>
      </c>
      <c r="B47">
        <v>72</v>
      </c>
      <c r="C47" t="s">
        <v>3289</v>
      </c>
      <c r="E47" t="s">
        <v>3087</v>
      </c>
      <c r="F47" t="s">
        <v>2697</v>
      </c>
      <c r="G47" t="s">
        <v>2912</v>
      </c>
      <c r="J47" t="s">
        <v>3141</v>
      </c>
      <c r="M47" t="s">
        <v>1034</v>
      </c>
      <c r="N47" t="s">
        <v>3428</v>
      </c>
      <c r="T47" t="s">
        <v>3342</v>
      </c>
      <c r="U47" t="s">
        <v>3343</v>
      </c>
      <c r="W47" t="s">
        <v>3174</v>
      </c>
      <c r="Z47" t="s">
        <v>757</v>
      </c>
    </row>
    <row r="48" spans="1:26">
      <c r="A48">
        <v>138</v>
      </c>
      <c r="B48">
        <v>106</v>
      </c>
      <c r="C48" t="s">
        <v>3289</v>
      </c>
      <c r="E48" t="s">
        <v>3087</v>
      </c>
      <c r="F48" t="s">
        <v>2726</v>
      </c>
      <c r="G48" t="s">
        <v>441</v>
      </c>
      <c r="H48" t="s">
        <v>3066</v>
      </c>
      <c r="I48" t="s">
        <v>3176</v>
      </c>
      <c r="J48" t="s">
        <v>3141</v>
      </c>
      <c r="O48" t="s">
        <v>1803</v>
      </c>
      <c r="Q48" t="s">
        <v>288</v>
      </c>
      <c r="T48" t="s">
        <v>3119</v>
      </c>
      <c r="V48" t="s">
        <v>2724</v>
      </c>
      <c r="Z48" t="s">
        <v>2643</v>
      </c>
    </row>
    <row r="49" spans="1:26">
      <c r="A49">
        <v>143</v>
      </c>
      <c r="B49">
        <v>110</v>
      </c>
      <c r="C49" t="s">
        <v>3289</v>
      </c>
      <c r="E49" t="s">
        <v>3087</v>
      </c>
      <c r="F49" t="s">
        <v>2726</v>
      </c>
      <c r="G49" t="s">
        <v>441</v>
      </c>
      <c r="H49" t="s">
        <v>3065</v>
      </c>
      <c r="I49" t="s">
        <v>3251</v>
      </c>
      <c r="J49" t="s">
        <v>3141</v>
      </c>
      <c r="M49" t="s">
        <v>1803</v>
      </c>
      <c r="Q49" t="s">
        <v>288</v>
      </c>
      <c r="T49" t="s">
        <v>3119</v>
      </c>
      <c r="X49" t="s">
        <v>1803</v>
      </c>
      <c r="Z49" t="s">
        <v>1135</v>
      </c>
    </row>
    <row r="50" spans="1:26">
      <c r="A50">
        <v>147</v>
      </c>
      <c r="B50">
        <v>145</v>
      </c>
      <c r="C50" t="s">
        <v>3289</v>
      </c>
      <c r="E50" t="s">
        <v>3087</v>
      </c>
      <c r="F50" t="s">
        <v>2909</v>
      </c>
      <c r="G50" t="s">
        <v>3177</v>
      </c>
      <c r="H50" t="s">
        <v>559</v>
      </c>
      <c r="I50" t="s">
        <v>3251</v>
      </c>
      <c r="J50" t="s">
        <v>3141</v>
      </c>
      <c r="M50" t="s">
        <v>1803</v>
      </c>
      <c r="Q50" t="s">
        <v>288</v>
      </c>
      <c r="T50" t="s">
        <v>2848</v>
      </c>
      <c r="Z50" t="s">
        <v>2144</v>
      </c>
    </row>
    <row r="51" spans="1:26">
      <c r="A51">
        <v>160</v>
      </c>
      <c r="B51">
        <v>158</v>
      </c>
      <c r="C51" t="s">
        <v>3289</v>
      </c>
      <c r="E51" t="s">
        <v>3087</v>
      </c>
      <c r="F51" t="s">
        <v>2909</v>
      </c>
      <c r="G51" t="s">
        <v>3313</v>
      </c>
      <c r="H51" t="s">
        <v>338</v>
      </c>
      <c r="J51" t="s">
        <v>3141</v>
      </c>
      <c r="L51" t="s">
        <v>1803</v>
      </c>
      <c r="M51">
        <v>2010</v>
      </c>
      <c r="T51" t="s">
        <v>2924</v>
      </c>
      <c r="U51" t="s">
        <v>2640</v>
      </c>
      <c r="Z51" t="s">
        <v>1036</v>
      </c>
    </row>
    <row r="52" spans="1:26">
      <c r="A52">
        <v>162</v>
      </c>
      <c r="B52">
        <v>160</v>
      </c>
      <c r="C52" t="s">
        <v>3289</v>
      </c>
      <c r="E52" t="s">
        <v>3087</v>
      </c>
      <c r="F52" t="s">
        <v>2909</v>
      </c>
      <c r="G52" t="s">
        <v>3313</v>
      </c>
      <c r="H52" t="s">
        <v>1635</v>
      </c>
      <c r="I52" t="s">
        <v>3251</v>
      </c>
      <c r="J52" t="s">
        <v>3141</v>
      </c>
      <c r="M52" t="s">
        <v>1803</v>
      </c>
      <c r="Q52" t="s">
        <v>288</v>
      </c>
      <c r="T52" t="s">
        <v>3119</v>
      </c>
      <c r="X52" t="s">
        <v>1803</v>
      </c>
      <c r="Z52" t="s">
        <v>981</v>
      </c>
    </row>
    <row r="53" spans="1:26">
      <c r="A53">
        <v>163</v>
      </c>
      <c r="B53">
        <v>161</v>
      </c>
      <c r="C53" t="s">
        <v>3289</v>
      </c>
      <c r="E53" t="s">
        <v>3087</v>
      </c>
      <c r="F53" t="s">
        <v>2909</v>
      </c>
      <c r="G53" t="s">
        <v>3313</v>
      </c>
      <c r="J53" t="s">
        <v>3141</v>
      </c>
      <c r="M53" t="s">
        <v>1034</v>
      </c>
      <c r="N53" t="s">
        <v>2545</v>
      </c>
      <c r="T53" t="s">
        <v>2848</v>
      </c>
      <c r="X53" t="s">
        <v>1803</v>
      </c>
      <c r="Z53" t="s">
        <v>981</v>
      </c>
    </row>
    <row r="54" spans="1:26">
      <c r="A54">
        <v>186</v>
      </c>
      <c r="B54">
        <v>199</v>
      </c>
      <c r="C54" t="s">
        <v>3289</v>
      </c>
      <c r="E54" t="s">
        <v>3087</v>
      </c>
      <c r="F54" t="s">
        <v>3393</v>
      </c>
      <c r="G54" t="s">
        <v>714</v>
      </c>
      <c r="H54" t="s">
        <v>733</v>
      </c>
      <c r="I54" t="s">
        <v>3251</v>
      </c>
      <c r="J54" t="s">
        <v>3141</v>
      </c>
      <c r="K54">
        <v>1800</v>
      </c>
      <c r="L54" t="s">
        <v>1803</v>
      </c>
      <c r="M54">
        <v>2010</v>
      </c>
      <c r="N54" t="s">
        <v>501</v>
      </c>
      <c r="T54" t="s">
        <v>2848</v>
      </c>
      <c r="X54" t="s">
        <v>1803</v>
      </c>
      <c r="Z54" t="s">
        <v>1135</v>
      </c>
    </row>
    <row r="55" spans="1:26">
      <c r="A55">
        <v>188</v>
      </c>
      <c r="B55">
        <v>215</v>
      </c>
      <c r="C55" t="s">
        <v>3289</v>
      </c>
      <c r="E55" t="s">
        <v>3087</v>
      </c>
      <c r="F55" t="s">
        <v>2929</v>
      </c>
      <c r="G55" t="s">
        <v>352</v>
      </c>
      <c r="H55" t="s">
        <v>909</v>
      </c>
      <c r="J55" t="s">
        <v>3141</v>
      </c>
      <c r="K55">
        <v>1864</v>
      </c>
      <c r="L55" t="s">
        <v>1803</v>
      </c>
      <c r="M55">
        <v>2010</v>
      </c>
      <c r="N55" t="s">
        <v>910</v>
      </c>
      <c r="T55" t="s">
        <v>2848</v>
      </c>
      <c r="X55" t="s">
        <v>1803</v>
      </c>
      <c r="Z55" t="s">
        <v>1135</v>
      </c>
    </row>
    <row r="56" spans="1:26">
      <c r="A56">
        <v>196</v>
      </c>
      <c r="B56">
        <v>219</v>
      </c>
      <c r="C56" t="s">
        <v>3289</v>
      </c>
      <c r="E56" t="s">
        <v>3087</v>
      </c>
      <c r="F56" t="s">
        <v>2929</v>
      </c>
      <c r="G56" t="s">
        <v>352</v>
      </c>
      <c r="H56" t="s">
        <v>3001</v>
      </c>
      <c r="I56" t="s">
        <v>913</v>
      </c>
      <c r="J56" t="s">
        <v>3141</v>
      </c>
      <c r="M56" t="s">
        <v>1803</v>
      </c>
      <c r="Q56" t="s">
        <v>288</v>
      </c>
      <c r="T56" t="s">
        <v>3119</v>
      </c>
      <c r="Z56" t="s">
        <v>2740</v>
      </c>
    </row>
    <row r="57" spans="1:26">
      <c r="A57">
        <v>201</v>
      </c>
      <c r="B57">
        <v>223</v>
      </c>
      <c r="C57" t="s">
        <v>3289</v>
      </c>
      <c r="E57" t="s">
        <v>3087</v>
      </c>
      <c r="F57" t="s">
        <v>978</v>
      </c>
      <c r="G57" t="s">
        <v>352</v>
      </c>
      <c r="H57" t="s">
        <v>3170</v>
      </c>
      <c r="I57" t="s">
        <v>3251</v>
      </c>
      <c r="J57" t="s">
        <v>3141</v>
      </c>
      <c r="K57">
        <v>1802</v>
      </c>
      <c r="L57" t="s">
        <v>1803</v>
      </c>
      <c r="O57">
        <v>2010</v>
      </c>
      <c r="T57" t="s">
        <v>2848</v>
      </c>
      <c r="X57" t="s">
        <v>1803</v>
      </c>
      <c r="Z57" t="s">
        <v>1135</v>
      </c>
    </row>
    <row r="58" spans="1:26">
      <c r="A58">
        <v>208</v>
      </c>
      <c r="B58">
        <v>227</v>
      </c>
      <c r="C58" t="s">
        <v>3289</v>
      </c>
      <c r="E58" t="s">
        <v>3087</v>
      </c>
      <c r="F58" t="s">
        <v>2929</v>
      </c>
      <c r="G58" t="s">
        <v>352</v>
      </c>
      <c r="H58" t="s">
        <v>2777</v>
      </c>
      <c r="I58" t="s">
        <v>3251</v>
      </c>
      <c r="J58" t="s">
        <v>3141</v>
      </c>
      <c r="N58" t="s">
        <v>2341</v>
      </c>
      <c r="T58" t="s">
        <v>2924</v>
      </c>
      <c r="Z58" t="s">
        <v>1055</v>
      </c>
    </row>
    <row r="59" spans="1:26">
      <c r="A59">
        <v>220</v>
      </c>
      <c r="B59">
        <v>240</v>
      </c>
      <c r="C59" t="s">
        <v>3289</v>
      </c>
      <c r="E59" t="s">
        <v>3087</v>
      </c>
      <c r="F59" t="s">
        <v>2929</v>
      </c>
      <c r="G59" t="s">
        <v>352</v>
      </c>
      <c r="J59" t="s">
        <v>3141</v>
      </c>
      <c r="M59" t="s">
        <v>1034</v>
      </c>
      <c r="N59" t="s">
        <v>2545</v>
      </c>
      <c r="T59" t="s">
        <v>2848</v>
      </c>
      <c r="Z59" t="s">
        <v>1055</v>
      </c>
    </row>
    <row r="60" spans="1:26">
      <c r="A60">
        <v>221</v>
      </c>
      <c r="B60">
        <v>241</v>
      </c>
      <c r="C60" t="s">
        <v>3289</v>
      </c>
      <c r="E60" t="s">
        <v>3087</v>
      </c>
      <c r="F60" t="s">
        <v>2929</v>
      </c>
      <c r="G60" t="s">
        <v>352</v>
      </c>
      <c r="J60" t="s">
        <v>3141</v>
      </c>
      <c r="M60" t="s">
        <v>1803</v>
      </c>
      <c r="Q60" t="s">
        <v>288</v>
      </c>
      <c r="T60" t="s">
        <v>2848</v>
      </c>
      <c r="Z60" t="s">
        <v>2144</v>
      </c>
    </row>
    <row r="61" spans="1:26">
      <c r="A61">
        <v>224</v>
      </c>
      <c r="B61">
        <v>171</v>
      </c>
      <c r="C61" t="s">
        <v>3289</v>
      </c>
      <c r="E61" t="s">
        <v>3087</v>
      </c>
      <c r="F61" t="s">
        <v>2909</v>
      </c>
      <c r="G61" t="s">
        <v>2764</v>
      </c>
      <c r="H61" t="s">
        <v>3269</v>
      </c>
      <c r="I61" t="s">
        <v>3251</v>
      </c>
      <c r="J61" t="s">
        <v>411</v>
      </c>
      <c r="L61" t="s">
        <v>1803</v>
      </c>
      <c r="M61">
        <v>2010</v>
      </c>
      <c r="N61" t="s">
        <v>488</v>
      </c>
      <c r="T61" t="s">
        <v>3119</v>
      </c>
      <c r="X61" t="s">
        <v>1803</v>
      </c>
      <c r="Z61" t="s">
        <v>981</v>
      </c>
    </row>
    <row r="62" spans="1:26">
      <c r="A62">
        <v>227</v>
      </c>
      <c r="B62">
        <v>175</v>
      </c>
      <c r="C62" t="s">
        <v>3289</v>
      </c>
      <c r="E62" t="s">
        <v>3087</v>
      </c>
      <c r="F62" t="s">
        <v>2909</v>
      </c>
      <c r="G62" t="s">
        <v>2764</v>
      </c>
      <c r="H62" t="s">
        <v>3270</v>
      </c>
      <c r="I62" t="s">
        <v>3251</v>
      </c>
      <c r="J62" t="s">
        <v>3141</v>
      </c>
      <c r="L62" t="s">
        <v>1803</v>
      </c>
      <c r="M62">
        <v>2010</v>
      </c>
      <c r="N62" t="s">
        <v>488</v>
      </c>
      <c r="T62" t="s">
        <v>2848</v>
      </c>
      <c r="Z62" t="s">
        <v>2144</v>
      </c>
    </row>
    <row r="63" spans="1:26">
      <c r="A63">
        <v>234</v>
      </c>
      <c r="B63">
        <v>182</v>
      </c>
      <c r="C63" t="s">
        <v>3289</v>
      </c>
      <c r="E63" t="s">
        <v>3087</v>
      </c>
      <c r="F63" t="s">
        <v>2909</v>
      </c>
      <c r="G63" t="s">
        <v>2764</v>
      </c>
      <c r="H63" t="s">
        <v>3023</v>
      </c>
      <c r="I63" t="s">
        <v>3251</v>
      </c>
      <c r="J63" t="s">
        <v>3141</v>
      </c>
      <c r="M63" t="s">
        <v>1803</v>
      </c>
      <c r="N63" t="s">
        <v>3332</v>
      </c>
      <c r="T63" t="s">
        <v>3119</v>
      </c>
      <c r="Z63" t="s">
        <v>2144</v>
      </c>
    </row>
    <row r="64" spans="1:26">
      <c r="A64">
        <v>239</v>
      </c>
      <c r="B64">
        <v>185</v>
      </c>
      <c r="C64" t="s">
        <v>3289</v>
      </c>
      <c r="E64" t="s">
        <v>3087</v>
      </c>
      <c r="F64" t="s">
        <v>2909</v>
      </c>
      <c r="G64" t="s">
        <v>2764</v>
      </c>
      <c r="H64" t="s">
        <v>3335</v>
      </c>
      <c r="J64" t="s">
        <v>3141</v>
      </c>
      <c r="K64">
        <v>1864</v>
      </c>
      <c r="L64" t="s">
        <v>1803</v>
      </c>
      <c r="M64">
        <v>2010</v>
      </c>
      <c r="N64" t="s">
        <v>501</v>
      </c>
      <c r="T64" t="s">
        <v>2848</v>
      </c>
      <c r="Z64" t="s">
        <v>922</v>
      </c>
    </row>
    <row r="65" spans="1:27">
      <c r="A65">
        <v>248</v>
      </c>
      <c r="B65">
        <v>256</v>
      </c>
      <c r="C65" t="s">
        <v>3289</v>
      </c>
      <c r="E65" t="s">
        <v>3087</v>
      </c>
      <c r="F65" t="s">
        <v>3039</v>
      </c>
      <c r="G65" t="s">
        <v>3040</v>
      </c>
      <c r="H65" t="s">
        <v>2987</v>
      </c>
      <c r="I65" t="s">
        <v>3251</v>
      </c>
      <c r="J65" t="s">
        <v>3141</v>
      </c>
      <c r="M65" t="s">
        <v>1803</v>
      </c>
      <c r="Q65" t="s">
        <v>288</v>
      </c>
      <c r="T65" t="s">
        <v>2848</v>
      </c>
      <c r="X65" t="s">
        <v>1803</v>
      </c>
      <c r="Z65" t="s">
        <v>981</v>
      </c>
    </row>
    <row r="66" spans="1:27">
      <c r="A66">
        <v>251</v>
      </c>
      <c r="B66">
        <v>259</v>
      </c>
      <c r="C66" t="s">
        <v>3289</v>
      </c>
      <c r="E66" t="s">
        <v>3087</v>
      </c>
      <c r="F66" t="s">
        <v>3039</v>
      </c>
      <c r="G66" t="s">
        <v>2911</v>
      </c>
      <c r="H66" t="s">
        <v>2811</v>
      </c>
      <c r="I66" t="s">
        <v>3251</v>
      </c>
      <c r="J66" t="s">
        <v>3141</v>
      </c>
      <c r="M66" t="s">
        <v>1803</v>
      </c>
      <c r="Q66" t="s">
        <v>288</v>
      </c>
      <c r="T66" t="s">
        <v>2848</v>
      </c>
      <c r="Z66" t="s">
        <v>2144</v>
      </c>
    </row>
    <row r="67" spans="1:27">
      <c r="A67" s="25">
        <v>317.10000000000002</v>
      </c>
      <c r="B67" s="25" t="s">
        <v>1753</v>
      </c>
      <c r="C67" s="25" t="s">
        <v>963</v>
      </c>
      <c r="D67" s="25" t="s">
        <v>3233</v>
      </c>
      <c r="E67" s="25" t="s">
        <v>2692</v>
      </c>
      <c r="F67" s="25" t="s">
        <v>2793</v>
      </c>
      <c r="G67" s="25" t="s">
        <v>3420</v>
      </c>
      <c r="H67" s="4" t="s">
        <v>3299</v>
      </c>
      <c r="I67" s="4" t="s">
        <v>2579</v>
      </c>
      <c r="J67" s="25" t="s">
        <v>293</v>
      </c>
      <c r="K67" s="25" t="s">
        <v>411</v>
      </c>
      <c r="L67" s="29"/>
      <c r="M67" s="29"/>
      <c r="N67" s="25"/>
      <c r="O67" s="29">
        <v>1977</v>
      </c>
      <c r="P67" s="25"/>
      <c r="Q67" s="25" t="s">
        <v>2721</v>
      </c>
      <c r="R67" s="25"/>
      <c r="S67" s="25"/>
      <c r="T67" s="25" t="s">
        <v>411</v>
      </c>
      <c r="U67" s="25"/>
      <c r="V67" s="25"/>
      <c r="W67" s="25"/>
      <c r="Y67" s="25" t="s">
        <v>228</v>
      </c>
      <c r="Z67" s="25" t="s">
        <v>757</v>
      </c>
      <c r="AA67" s="25"/>
    </row>
    <row r="68" spans="1:27">
      <c r="A68">
        <v>270</v>
      </c>
      <c r="B68">
        <v>276</v>
      </c>
      <c r="C68" t="s">
        <v>2146</v>
      </c>
      <c r="E68" t="s">
        <v>2923</v>
      </c>
      <c r="F68" t="s">
        <v>207</v>
      </c>
      <c r="G68" t="s">
        <v>2522</v>
      </c>
      <c r="H68" t="s">
        <v>2536</v>
      </c>
      <c r="I68" t="s">
        <v>3251</v>
      </c>
      <c r="J68" t="s">
        <v>3141</v>
      </c>
      <c r="M68" t="s">
        <v>1803</v>
      </c>
      <c r="Q68" t="s">
        <v>622</v>
      </c>
      <c r="T68" t="s">
        <v>2848</v>
      </c>
      <c r="Z68" t="s">
        <v>2144</v>
      </c>
    </row>
    <row r="69" spans="1:27">
      <c r="A69">
        <v>277</v>
      </c>
      <c r="B69">
        <v>283</v>
      </c>
      <c r="C69" t="s">
        <v>2146</v>
      </c>
      <c r="E69" t="s">
        <v>2923</v>
      </c>
      <c r="F69" t="s">
        <v>2557</v>
      </c>
      <c r="G69" t="s">
        <v>3155</v>
      </c>
      <c r="H69" t="s">
        <v>3124</v>
      </c>
      <c r="I69" t="s">
        <v>3251</v>
      </c>
      <c r="J69" t="s">
        <v>3141</v>
      </c>
      <c r="M69" t="s">
        <v>1803</v>
      </c>
      <c r="Q69" t="s">
        <v>288</v>
      </c>
      <c r="T69" t="s">
        <v>2848</v>
      </c>
      <c r="Z69" t="s">
        <v>2144</v>
      </c>
    </row>
    <row r="70" spans="1:27">
      <c r="A70">
        <v>278</v>
      </c>
      <c r="B70">
        <v>284</v>
      </c>
      <c r="C70" t="s">
        <v>2146</v>
      </c>
      <c r="E70" t="s">
        <v>2923</v>
      </c>
      <c r="F70" t="s">
        <v>2557</v>
      </c>
      <c r="G70" t="s">
        <v>2718</v>
      </c>
      <c r="H70" t="s">
        <v>3060</v>
      </c>
      <c r="I70" t="s">
        <v>3154</v>
      </c>
      <c r="J70" t="s">
        <v>3141</v>
      </c>
      <c r="O70" t="s">
        <v>1803</v>
      </c>
      <c r="T70" t="s">
        <v>2924</v>
      </c>
      <c r="V70" t="s">
        <v>2755</v>
      </c>
      <c r="Z70" t="s">
        <v>3125</v>
      </c>
    </row>
    <row r="71" spans="1:27">
      <c r="A71">
        <v>281</v>
      </c>
      <c r="B71">
        <v>287</v>
      </c>
      <c r="C71" t="s">
        <v>2146</v>
      </c>
      <c r="E71" t="s">
        <v>2923</v>
      </c>
      <c r="F71" t="s">
        <v>2557</v>
      </c>
      <c r="G71" t="s">
        <v>3264</v>
      </c>
      <c r="I71" t="s">
        <v>3251</v>
      </c>
      <c r="J71" t="s">
        <v>3141</v>
      </c>
      <c r="M71" t="s">
        <v>1803</v>
      </c>
      <c r="T71" t="s">
        <v>2848</v>
      </c>
      <c r="Z71" t="s">
        <v>2144</v>
      </c>
    </row>
    <row r="72" spans="1:27">
      <c r="A72">
        <v>287</v>
      </c>
      <c r="B72">
        <v>293</v>
      </c>
      <c r="C72" t="s">
        <v>2146</v>
      </c>
      <c r="E72" t="s">
        <v>2923</v>
      </c>
      <c r="F72" t="s">
        <v>2557</v>
      </c>
      <c r="G72" t="s">
        <v>2885</v>
      </c>
      <c r="H72" t="s">
        <v>2853</v>
      </c>
      <c r="I72" t="s">
        <v>3251</v>
      </c>
      <c r="J72" t="s">
        <v>3141</v>
      </c>
      <c r="M72" t="s">
        <v>1803</v>
      </c>
      <c r="O72" t="s">
        <v>1803</v>
      </c>
      <c r="T72" t="s">
        <v>2848</v>
      </c>
      <c r="Z72" t="s">
        <v>2928</v>
      </c>
    </row>
    <row r="73" spans="1:27">
      <c r="A73">
        <v>294</v>
      </c>
      <c r="B73">
        <v>300</v>
      </c>
      <c r="C73" t="s">
        <v>2146</v>
      </c>
      <c r="E73" t="s">
        <v>2923</v>
      </c>
      <c r="F73" t="s">
        <v>2557</v>
      </c>
      <c r="G73" t="s">
        <v>421</v>
      </c>
      <c r="H73" t="s">
        <v>2809</v>
      </c>
      <c r="I73" t="s">
        <v>3251</v>
      </c>
      <c r="J73" t="s">
        <v>3141</v>
      </c>
      <c r="M73" t="s">
        <v>1803</v>
      </c>
      <c r="Q73" t="s">
        <v>288</v>
      </c>
      <c r="T73" t="s">
        <v>2848</v>
      </c>
      <c r="Z73" t="s">
        <v>2144</v>
      </c>
    </row>
    <row r="74" spans="1:27">
      <c r="A74">
        <v>297</v>
      </c>
      <c r="B74">
        <v>303</v>
      </c>
      <c r="C74" t="s">
        <v>2146</v>
      </c>
      <c r="E74" t="s">
        <v>2923</v>
      </c>
      <c r="F74" t="s">
        <v>2557</v>
      </c>
      <c r="G74" t="s">
        <v>421</v>
      </c>
      <c r="H74" t="s">
        <v>2747</v>
      </c>
      <c r="I74" t="s">
        <v>3251</v>
      </c>
      <c r="J74" t="s">
        <v>3141</v>
      </c>
      <c r="M74" t="s">
        <v>1034</v>
      </c>
      <c r="N74" t="s">
        <v>3428</v>
      </c>
      <c r="Q74" t="s">
        <v>288</v>
      </c>
      <c r="T74" t="s">
        <v>3119</v>
      </c>
      <c r="Z74" t="s">
        <v>1055</v>
      </c>
    </row>
    <row r="75" spans="1:27">
      <c r="A75">
        <v>304</v>
      </c>
      <c r="B75">
        <v>312</v>
      </c>
      <c r="C75" t="s">
        <v>2146</v>
      </c>
      <c r="E75" t="s">
        <v>2960</v>
      </c>
      <c r="F75" t="s">
        <v>2851</v>
      </c>
      <c r="G75" t="s">
        <v>3110</v>
      </c>
      <c r="H75" t="s">
        <v>2913</v>
      </c>
      <c r="I75" t="s">
        <v>3251</v>
      </c>
      <c r="J75" t="s">
        <v>3141</v>
      </c>
      <c r="M75" t="s">
        <v>1803</v>
      </c>
      <c r="O75" t="s">
        <v>1803</v>
      </c>
      <c r="T75" t="s">
        <v>2848</v>
      </c>
      <c r="V75" t="s">
        <v>2914</v>
      </c>
      <c r="Z75" t="s">
        <v>2144</v>
      </c>
    </row>
    <row r="76" spans="1:27">
      <c r="A76">
        <v>305</v>
      </c>
      <c r="B76">
        <v>313</v>
      </c>
      <c r="C76" t="s">
        <v>2146</v>
      </c>
      <c r="E76" t="s">
        <v>2960</v>
      </c>
      <c r="F76" t="s">
        <v>2851</v>
      </c>
      <c r="G76" t="s">
        <v>2920</v>
      </c>
      <c r="H76" t="s">
        <v>2921</v>
      </c>
      <c r="I76" t="s">
        <v>2922</v>
      </c>
      <c r="J76" t="s">
        <v>3141</v>
      </c>
      <c r="M76" t="s">
        <v>1803</v>
      </c>
      <c r="Q76" t="s">
        <v>1800</v>
      </c>
      <c r="T76" t="s">
        <v>2848</v>
      </c>
      <c r="Z76" t="s">
        <v>2144</v>
      </c>
    </row>
    <row r="77" spans="1:27">
      <c r="A77">
        <v>312</v>
      </c>
      <c r="B77">
        <v>320</v>
      </c>
      <c r="C77" t="s">
        <v>2146</v>
      </c>
      <c r="E77" t="s">
        <v>2960</v>
      </c>
      <c r="F77" t="s">
        <v>542</v>
      </c>
      <c r="G77" t="s">
        <v>3102</v>
      </c>
      <c r="H77" t="s">
        <v>3059</v>
      </c>
      <c r="I77" t="s">
        <v>3251</v>
      </c>
      <c r="J77" t="s">
        <v>3141</v>
      </c>
      <c r="K77">
        <v>1813</v>
      </c>
      <c r="M77">
        <v>1966</v>
      </c>
      <c r="Q77" t="s">
        <v>921</v>
      </c>
      <c r="T77" t="s">
        <v>2848</v>
      </c>
      <c r="Z77" t="s">
        <v>423</v>
      </c>
    </row>
    <row r="78" spans="1:27">
      <c r="A78">
        <v>313</v>
      </c>
      <c r="B78">
        <v>321</v>
      </c>
      <c r="C78" t="s">
        <v>2146</v>
      </c>
      <c r="E78" t="s">
        <v>2960</v>
      </c>
      <c r="F78" t="s">
        <v>542</v>
      </c>
      <c r="G78" t="s">
        <v>3102</v>
      </c>
      <c r="H78" t="s">
        <v>543</v>
      </c>
      <c r="I78" t="s">
        <v>3251</v>
      </c>
      <c r="J78" t="s">
        <v>3141</v>
      </c>
      <c r="M78" t="s">
        <v>1803</v>
      </c>
      <c r="T78" t="s">
        <v>2848</v>
      </c>
      <c r="Z78" t="s">
        <v>2144</v>
      </c>
    </row>
    <row r="79" spans="1:27" ht="15" customHeight="1">
      <c r="A79">
        <v>238</v>
      </c>
      <c r="B79">
        <v>337</v>
      </c>
      <c r="C79" t="s">
        <v>2146</v>
      </c>
      <c r="E79" t="s">
        <v>2960</v>
      </c>
      <c r="F79" t="s">
        <v>2948</v>
      </c>
      <c r="G79" t="s">
        <v>372</v>
      </c>
      <c r="H79" t="s">
        <v>2068</v>
      </c>
      <c r="I79" t="s">
        <v>2069</v>
      </c>
      <c r="J79" t="s">
        <v>726</v>
      </c>
      <c r="K79">
        <v>1838</v>
      </c>
      <c r="O79" t="s">
        <v>1803</v>
      </c>
      <c r="T79" t="s">
        <v>2924</v>
      </c>
      <c r="W79" t="s">
        <v>241</v>
      </c>
      <c r="Z79" t="s">
        <v>574</v>
      </c>
    </row>
    <row r="80" spans="1:27">
      <c r="A80">
        <v>314</v>
      </c>
      <c r="B80">
        <v>322</v>
      </c>
      <c r="C80" t="s">
        <v>2146</v>
      </c>
      <c r="E80" t="s">
        <v>2960</v>
      </c>
      <c r="F80" t="s">
        <v>841</v>
      </c>
      <c r="G80" t="s">
        <v>842</v>
      </c>
      <c r="H80" t="s">
        <v>1042</v>
      </c>
      <c r="I80" t="s">
        <v>1043</v>
      </c>
      <c r="J80" t="s">
        <v>3141</v>
      </c>
      <c r="K80">
        <v>1853</v>
      </c>
      <c r="M80">
        <v>1966</v>
      </c>
      <c r="Q80" t="s">
        <v>1044</v>
      </c>
      <c r="T80" t="s">
        <v>2848</v>
      </c>
      <c r="Z80" t="s">
        <v>922</v>
      </c>
    </row>
    <row r="81" spans="1:26">
      <c r="A81">
        <v>316</v>
      </c>
      <c r="B81">
        <v>324</v>
      </c>
      <c r="C81" t="s">
        <v>2146</v>
      </c>
      <c r="E81" t="s">
        <v>2960</v>
      </c>
      <c r="F81" t="s">
        <v>841</v>
      </c>
      <c r="G81" t="s">
        <v>2838</v>
      </c>
      <c r="H81" t="s">
        <v>2622</v>
      </c>
      <c r="I81" t="s">
        <v>97</v>
      </c>
      <c r="J81" t="s">
        <v>3141</v>
      </c>
      <c r="K81">
        <v>1827</v>
      </c>
      <c r="M81">
        <v>1966</v>
      </c>
      <c r="Q81" t="s">
        <v>1044</v>
      </c>
      <c r="T81" t="s">
        <v>2848</v>
      </c>
      <c r="Z81" t="s">
        <v>922</v>
      </c>
    </row>
    <row r="82" spans="1:26">
      <c r="A82">
        <v>318</v>
      </c>
      <c r="B82">
        <v>326</v>
      </c>
      <c r="C82" t="s">
        <v>2146</v>
      </c>
      <c r="E82" t="s">
        <v>2960</v>
      </c>
      <c r="F82" t="s">
        <v>145</v>
      </c>
      <c r="G82" t="s">
        <v>2954</v>
      </c>
      <c r="H82" t="s">
        <v>3127</v>
      </c>
      <c r="I82" t="s">
        <v>2754</v>
      </c>
      <c r="J82" t="s">
        <v>3141</v>
      </c>
      <c r="O82" t="s">
        <v>1803</v>
      </c>
      <c r="T82" t="s">
        <v>3119</v>
      </c>
      <c r="V82" t="s">
        <v>393</v>
      </c>
      <c r="Z82" t="s">
        <v>574</v>
      </c>
    </row>
    <row r="83" spans="1:26">
      <c r="A83">
        <v>324</v>
      </c>
      <c r="B83">
        <v>332</v>
      </c>
      <c r="C83" t="s">
        <v>2146</v>
      </c>
      <c r="E83" t="s">
        <v>2960</v>
      </c>
      <c r="F83" t="s">
        <v>145</v>
      </c>
      <c r="G83" t="s">
        <v>2713</v>
      </c>
      <c r="H83" t="s">
        <v>3062</v>
      </c>
      <c r="I83" t="s">
        <v>3251</v>
      </c>
      <c r="J83" t="s">
        <v>3141</v>
      </c>
      <c r="M83" t="s">
        <v>1803</v>
      </c>
      <c r="T83" t="s">
        <v>2848</v>
      </c>
      <c r="Z83" t="s">
        <v>2144</v>
      </c>
    </row>
    <row r="84" spans="1:26">
      <c r="A84">
        <v>326</v>
      </c>
      <c r="B84">
        <v>334</v>
      </c>
      <c r="C84" t="s">
        <v>2146</v>
      </c>
      <c r="E84" t="s">
        <v>2960</v>
      </c>
      <c r="F84" t="s">
        <v>145</v>
      </c>
      <c r="G84" t="s">
        <v>2953</v>
      </c>
      <c r="H84" t="s">
        <v>541</v>
      </c>
      <c r="I84" t="s">
        <v>3251</v>
      </c>
      <c r="J84" t="s">
        <v>3141</v>
      </c>
      <c r="M84" t="s">
        <v>1803</v>
      </c>
      <c r="T84" t="s">
        <v>2848</v>
      </c>
      <c r="Z84" t="s">
        <v>2144</v>
      </c>
    </row>
    <row r="85" spans="1:26">
      <c r="A85">
        <v>333</v>
      </c>
      <c r="B85">
        <v>341</v>
      </c>
      <c r="C85" t="s">
        <v>2146</v>
      </c>
      <c r="E85" t="s">
        <v>2960</v>
      </c>
      <c r="F85" t="s">
        <v>537</v>
      </c>
      <c r="G85" t="s">
        <v>849</v>
      </c>
      <c r="H85" t="s">
        <v>850</v>
      </c>
      <c r="I85" t="s">
        <v>3251</v>
      </c>
      <c r="J85" t="s">
        <v>3141</v>
      </c>
      <c r="M85" t="s">
        <v>1803</v>
      </c>
      <c r="N85" t="s">
        <v>385</v>
      </c>
      <c r="T85" t="s">
        <v>3119</v>
      </c>
      <c r="Z85" t="s">
        <v>3094</v>
      </c>
    </row>
    <row r="86" spans="1:26">
      <c r="A86">
        <v>334</v>
      </c>
      <c r="B86">
        <v>342</v>
      </c>
      <c r="C86" t="s">
        <v>2146</v>
      </c>
      <c r="E86" t="s">
        <v>2960</v>
      </c>
      <c r="F86" t="s">
        <v>537</v>
      </c>
      <c r="G86" t="s">
        <v>3135</v>
      </c>
      <c r="H86" t="s">
        <v>3136</v>
      </c>
      <c r="I86" t="s">
        <v>3251</v>
      </c>
      <c r="J86" t="s">
        <v>3141</v>
      </c>
      <c r="O86" t="s">
        <v>1034</v>
      </c>
      <c r="T86" t="s">
        <v>2848</v>
      </c>
      <c r="Z86" t="s">
        <v>1036</v>
      </c>
    </row>
    <row r="87" spans="1:26">
      <c r="A87">
        <v>339</v>
      </c>
      <c r="B87">
        <v>347</v>
      </c>
      <c r="C87" t="s">
        <v>2146</v>
      </c>
      <c r="E87" t="s">
        <v>2960</v>
      </c>
      <c r="F87" t="s">
        <v>2820</v>
      </c>
      <c r="G87" t="s">
        <v>3005</v>
      </c>
      <c r="H87" t="s">
        <v>3006</v>
      </c>
      <c r="I87" t="s">
        <v>3251</v>
      </c>
      <c r="J87" t="s">
        <v>3141</v>
      </c>
      <c r="N87" t="s">
        <v>2545</v>
      </c>
      <c r="T87" t="s">
        <v>3119</v>
      </c>
      <c r="Z87" t="s">
        <v>1055</v>
      </c>
    </row>
    <row r="88" spans="1:26">
      <c r="A88">
        <v>350</v>
      </c>
      <c r="B88">
        <v>360</v>
      </c>
      <c r="C88" t="s">
        <v>963</v>
      </c>
      <c r="D88" t="s">
        <v>3233</v>
      </c>
      <c r="E88" t="s">
        <v>2692</v>
      </c>
      <c r="F88" t="s">
        <v>2693</v>
      </c>
      <c r="G88" t="s">
        <v>1026</v>
      </c>
      <c r="H88" t="s">
        <v>681</v>
      </c>
      <c r="I88" t="s">
        <v>3251</v>
      </c>
      <c r="J88" t="s">
        <v>3141</v>
      </c>
      <c r="M88" t="s">
        <v>1803</v>
      </c>
      <c r="T88" t="s">
        <v>2848</v>
      </c>
      <c r="Z88" t="s">
        <v>2144</v>
      </c>
    </row>
    <row r="89" spans="1:26">
      <c r="A89">
        <v>359</v>
      </c>
      <c r="B89">
        <v>368</v>
      </c>
      <c r="C89" t="s">
        <v>963</v>
      </c>
      <c r="D89" t="s">
        <v>3233</v>
      </c>
      <c r="E89" t="s">
        <v>2692</v>
      </c>
      <c r="F89" t="s">
        <v>2693</v>
      </c>
      <c r="G89" t="s">
        <v>3021</v>
      </c>
      <c r="H89" t="s">
        <v>2829</v>
      </c>
      <c r="I89" t="s">
        <v>3251</v>
      </c>
      <c r="J89" t="s">
        <v>3141</v>
      </c>
      <c r="N89" t="s">
        <v>3138</v>
      </c>
      <c r="T89" t="s">
        <v>3119</v>
      </c>
      <c r="Z89" t="s">
        <v>1055</v>
      </c>
    </row>
    <row r="90" spans="1:26">
      <c r="A90">
        <v>373</v>
      </c>
      <c r="B90">
        <v>381</v>
      </c>
      <c r="C90" t="s">
        <v>963</v>
      </c>
      <c r="D90" t="s">
        <v>3233</v>
      </c>
      <c r="E90" t="s">
        <v>2692</v>
      </c>
      <c r="F90" t="s">
        <v>2693</v>
      </c>
      <c r="G90" t="s">
        <v>2882</v>
      </c>
      <c r="H90" t="s">
        <v>2883</v>
      </c>
      <c r="I90" t="s">
        <v>3251</v>
      </c>
      <c r="J90" t="s">
        <v>3141</v>
      </c>
      <c r="M90" t="s">
        <v>1803</v>
      </c>
      <c r="T90" t="s">
        <v>2848</v>
      </c>
      <c r="V90" t="s">
        <v>457</v>
      </c>
      <c r="Z90" t="s">
        <v>2144</v>
      </c>
    </row>
    <row r="91" spans="1:26">
      <c r="A91">
        <v>389</v>
      </c>
      <c r="B91">
        <v>402</v>
      </c>
      <c r="C91" t="s">
        <v>963</v>
      </c>
      <c r="D91" t="s">
        <v>3233</v>
      </c>
      <c r="E91" t="s">
        <v>2692</v>
      </c>
      <c r="F91" t="s">
        <v>2793</v>
      </c>
      <c r="G91" t="s">
        <v>2141</v>
      </c>
      <c r="H91" t="s">
        <v>1637</v>
      </c>
      <c r="I91" t="s">
        <v>3251</v>
      </c>
      <c r="J91" t="s">
        <v>3141</v>
      </c>
      <c r="M91" t="s">
        <v>1803</v>
      </c>
      <c r="Q91" t="s">
        <v>288</v>
      </c>
      <c r="T91" t="s">
        <v>2848</v>
      </c>
      <c r="Z91" t="s">
        <v>2144</v>
      </c>
    </row>
    <row r="92" spans="1:26">
      <c r="A92">
        <v>392</v>
      </c>
      <c r="B92">
        <v>405</v>
      </c>
      <c r="C92" t="s">
        <v>963</v>
      </c>
      <c r="D92" t="s">
        <v>3233</v>
      </c>
      <c r="E92" t="s">
        <v>2692</v>
      </c>
      <c r="F92" t="s">
        <v>2793</v>
      </c>
      <c r="G92" t="s">
        <v>3196</v>
      </c>
      <c r="H92" t="s">
        <v>3050</v>
      </c>
      <c r="I92" t="s">
        <v>3251</v>
      </c>
      <c r="J92" t="s">
        <v>3141</v>
      </c>
      <c r="M92" t="s">
        <v>1803</v>
      </c>
      <c r="Q92" t="s">
        <v>288</v>
      </c>
      <c r="T92" t="s">
        <v>2848</v>
      </c>
      <c r="Z92" t="s">
        <v>2144</v>
      </c>
    </row>
    <row r="93" spans="1:26">
      <c r="A93">
        <v>397</v>
      </c>
      <c r="B93">
        <v>410</v>
      </c>
      <c r="C93" t="s">
        <v>963</v>
      </c>
      <c r="D93" t="s">
        <v>3233</v>
      </c>
      <c r="E93" t="s">
        <v>2692</v>
      </c>
      <c r="F93" t="s">
        <v>2793</v>
      </c>
      <c r="G93" t="s">
        <v>2834</v>
      </c>
      <c r="H93" t="s">
        <v>404</v>
      </c>
      <c r="I93" t="s">
        <v>3251</v>
      </c>
      <c r="J93" t="s">
        <v>3141</v>
      </c>
      <c r="M93" t="s">
        <v>1034</v>
      </c>
      <c r="N93" t="s">
        <v>3091</v>
      </c>
      <c r="O93" t="s">
        <v>1034</v>
      </c>
      <c r="T93" t="s">
        <v>2848</v>
      </c>
      <c r="U93" t="s">
        <v>2998</v>
      </c>
      <c r="V93" t="s">
        <v>560</v>
      </c>
      <c r="Z93" t="s">
        <v>3152</v>
      </c>
    </row>
    <row r="94" spans="1:26">
      <c r="A94">
        <v>402</v>
      </c>
      <c r="B94">
        <v>415</v>
      </c>
      <c r="C94" t="s">
        <v>963</v>
      </c>
      <c r="D94" t="s">
        <v>3233</v>
      </c>
      <c r="E94" t="s">
        <v>2692</v>
      </c>
      <c r="F94" t="s">
        <v>2793</v>
      </c>
      <c r="G94" t="s">
        <v>261</v>
      </c>
      <c r="H94" t="s">
        <v>780</v>
      </c>
      <c r="I94" t="s">
        <v>3251</v>
      </c>
      <c r="J94" t="s">
        <v>3141</v>
      </c>
      <c r="M94" t="s">
        <v>1803</v>
      </c>
      <c r="T94" t="s">
        <v>2848</v>
      </c>
      <c r="Z94" t="s">
        <v>2144</v>
      </c>
    </row>
    <row r="95" spans="1:26">
      <c r="C95" t="s">
        <v>963</v>
      </c>
      <c r="D95" t="s">
        <v>3233</v>
      </c>
      <c r="E95" t="s">
        <v>2692</v>
      </c>
      <c r="F95" t="s">
        <v>2793</v>
      </c>
      <c r="G95" t="s">
        <v>2141</v>
      </c>
      <c r="H95" t="s">
        <v>938</v>
      </c>
      <c r="I95" t="s">
        <v>3251</v>
      </c>
      <c r="P95" t="s">
        <v>1803</v>
      </c>
      <c r="Q95" t="s">
        <v>3219</v>
      </c>
      <c r="T95" t="s">
        <v>2848</v>
      </c>
      <c r="Z95" t="s">
        <v>629</v>
      </c>
    </row>
    <row r="96" spans="1:26">
      <c r="A96">
        <v>409</v>
      </c>
      <c r="B96">
        <v>423</v>
      </c>
      <c r="C96" t="s">
        <v>963</v>
      </c>
      <c r="D96" t="s">
        <v>3233</v>
      </c>
      <c r="E96" t="s">
        <v>2692</v>
      </c>
      <c r="F96" t="s">
        <v>2793</v>
      </c>
      <c r="G96" t="s">
        <v>1888</v>
      </c>
      <c r="H96" t="s">
        <v>2925</v>
      </c>
      <c r="I96" t="s">
        <v>3251</v>
      </c>
      <c r="J96" t="s">
        <v>3141</v>
      </c>
      <c r="M96" t="s">
        <v>1034</v>
      </c>
      <c r="N96" t="s">
        <v>808</v>
      </c>
      <c r="T96" t="s">
        <v>3119</v>
      </c>
      <c r="Z96" t="s">
        <v>1055</v>
      </c>
    </row>
    <row r="97" spans="1:26">
      <c r="C97" t="s">
        <v>963</v>
      </c>
      <c r="D97" t="s">
        <v>3233</v>
      </c>
      <c r="E97" t="s">
        <v>2692</v>
      </c>
      <c r="F97" t="s">
        <v>2793</v>
      </c>
      <c r="G97" t="s">
        <v>960</v>
      </c>
      <c r="H97" t="s">
        <v>2789</v>
      </c>
      <c r="I97" t="s">
        <v>3251</v>
      </c>
      <c r="P97" t="s">
        <v>1803</v>
      </c>
      <c r="Q97" t="s">
        <v>3219</v>
      </c>
      <c r="T97" t="s">
        <v>2848</v>
      </c>
      <c r="Z97" t="s">
        <v>629</v>
      </c>
    </row>
    <row r="98" spans="1:26">
      <c r="A98">
        <v>415</v>
      </c>
      <c r="B98">
        <v>428</v>
      </c>
      <c r="C98" t="s">
        <v>963</v>
      </c>
      <c r="D98" t="s">
        <v>3233</v>
      </c>
      <c r="E98" t="s">
        <v>2692</v>
      </c>
      <c r="F98" t="s">
        <v>2793</v>
      </c>
      <c r="G98" t="s">
        <v>2831</v>
      </c>
      <c r="H98" t="s">
        <v>103</v>
      </c>
      <c r="I98" t="s">
        <v>104</v>
      </c>
      <c r="J98" t="s">
        <v>3141</v>
      </c>
      <c r="M98" t="s">
        <v>1803</v>
      </c>
      <c r="Q98" t="s">
        <v>288</v>
      </c>
      <c r="T98" t="s">
        <v>2924</v>
      </c>
      <c r="Z98" t="s">
        <v>2144</v>
      </c>
    </row>
    <row r="99" spans="1:26">
      <c r="A99">
        <v>424</v>
      </c>
      <c r="B99">
        <v>446</v>
      </c>
      <c r="C99" t="s">
        <v>963</v>
      </c>
      <c r="D99" t="s">
        <v>3233</v>
      </c>
      <c r="E99" t="s">
        <v>2692</v>
      </c>
      <c r="F99" t="s">
        <v>2793</v>
      </c>
      <c r="G99" t="s">
        <v>3420</v>
      </c>
      <c r="H99" t="s">
        <v>812</v>
      </c>
      <c r="I99" t="s">
        <v>3251</v>
      </c>
      <c r="J99" t="s">
        <v>3141</v>
      </c>
      <c r="M99" t="s">
        <v>1034</v>
      </c>
      <c r="N99" t="s">
        <v>3197</v>
      </c>
      <c r="T99" t="s">
        <v>3119</v>
      </c>
      <c r="W99" t="s">
        <v>3089</v>
      </c>
      <c r="Z99" t="s">
        <v>1055</v>
      </c>
    </row>
    <row r="100" spans="1:26">
      <c r="A100">
        <v>456</v>
      </c>
      <c r="B100">
        <v>469</v>
      </c>
      <c r="C100" t="s">
        <v>963</v>
      </c>
      <c r="D100" t="s">
        <v>3233</v>
      </c>
      <c r="E100" t="s">
        <v>2692</v>
      </c>
      <c r="F100" t="s">
        <v>2067</v>
      </c>
      <c r="G100" t="s">
        <v>3068</v>
      </c>
      <c r="H100" t="s">
        <v>3144</v>
      </c>
      <c r="I100" t="s">
        <v>3251</v>
      </c>
      <c r="J100" t="s">
        <v>3141</v>
      </c>
      <c r="M100" t="s">
        <v>1803</v>
      </c>
      <c r="T100" t="s">
        <v>2848</v>
      </c>
      <c r="Z100" t="s">
        <v>2144</v>
      </c>
    </row>
    <row r="101" spans="1:26">
      <c r="A101">
        <v>478</v>
      </c>
      <c r="B101">
        <v>491</v>
      </c>
      <c r="C101" t="s">
        <v>963</v>
      </c>
      <c r="D101" t="s">
        <v>3233</v>
      </c>
      <c r="E101" t="s">
        <v>3410</v>
      </c>
      <c r="F101" t="s">
        <v>3011</v>
      </c>
      <c r="G101" t="s">
        <v>2951</v>
      </c>
      <c r="H101" t="s">
        <v>392</v>
      </c>
      <c r="I101" t="s">
        <v>966</v>
      </c>
      <c r="J101" t="s">
        <v>3141</v>
      </c>
      <c r="K101">
        <v>1846</v>
      </c>
      <c r="O101">
        <v>1996</v>
      </c>
      <c r="Q101" t="s">
        <v>1129</v>
      </c>
      <c r="S101" t="s">
        <v>1130</v>
      </c>
      <c r="T101" t="s">
        <v>2848</v>
      </c>
      <c r="Z101" t="s">
        <v>947</v>
      </c>
    </row>
    <row r="102" spans="1:26">
      <c r="A102">
        <v>482</v>
      </c>
      <c r="B102">
        <v>495</v>
      </c>
      <c r="C102" t="s">
        <v>963</v>
      </c>
      <c r="D102" t="s">
        <v>3233</v>
      </c>
      <c r="E102" t="s">
        <v>3410</v>
      </c>
      <c r="F102" t="s">
        <v>3011</v>
      </c>
      <c r="G102" t="s">
        <v>3267</v>
      </c>
      <c r="H102" t="s">
        <v>3268</v>
      </c>
      <c r="I102" t="s">
        <v>966</v>
      </c>
      <c r="J102" t="s">
        <v>3141</v>
      </c>
      <c r="M102" t="s">
        <v>1803</v>
      </c>
      <c r="T102" t="s">
        <v>2848</v>
      </c>
      <c r="Z102" t="s">
        <v>2144</v>
      </c>
    </row>
    <row r="103" spans="1:26">
      <c r="A103">
        <v>485</v>
      </c>
      <c r="B103">
        <v>498</v>
      </c>
      <c r="C103" t="s">
        <v>963</v>
      </c>
      <c r="D103" t="s">
        <v>3233</v>
      </c>
      <c r="E103" t="s">
        <v>3410</v>
      </c>
      <c r="F103" t="s">
        <v>3011</v>
      </c>
      <c r="G103" t="s">
        <v>273</v>
      </c>
      <c r="H103" t="s">
        <v>92</v>
      </c>
      <c r="I103" t="s">
        <v>966</v>
      </c>
      <c r="J103" t="s">
        <v>3141</v>
      </c>
      <c r="K103">
        <v>1865</v>
      </c>
      <c r="O103">
        <v>1996</v>
      </c>
      <c r="Q103" t="s">
        <v>1124</v>
      </c>
      <c r="S103" t="s">
        <v>1130</v>
      </c>
      <c r="T103" t="s">
        <v>2848</v>
      </c>
      <c r="Z103" t="s">
        <v>983</v>
      </c>
    </row>
    <row r="104" spans="1:26">
      <c r="A104">
        <v>490</v>
      </c>
      <c r="B104">
        <v>503</v>
      </c>
      <c r="C104" t="s">
        <v>963</v>
      </c>
      <c r="D104" t="s">
        <v>3233</v>
      </c>
      <c r="E104" t="s">
        <v>3410</v>
      </c>
      <c r="F104" t="s">
        <v>3084</v>
      </c>
      <c r="I104" t="s">
        <v>966</v>
      </c>
      <c r="J104" t="s">
        <v>3141</v>
      </c>
      <c r="M104">
        <v>2000</v>
      </c>
      <c r="O104">
        <v>1996</v>
      </c>
      <c r="Q104" t="s">
        <v>769</v>
      </c>
      <c r="T104" t="s">
        <v>2848</v>
      </c>
      <c r="V104" t="s">
        <v>769</v>
      </c>
      <c r="Z104" t="s">
        <v>1125</v>
      </c>
    </row>
    <row r="105" spans="1:26">
      <c r="A105">
        <v>494</v>
      </c>
      <c r="B105">
        <v>507</v>
      </c>
      <c r="C105" t="s">
        <v>963</v>
      </c>
      <c r="D105" t="s">
        <v>3233</v>
      </c>
      <c r="E105" t="s">
        <v>3410</v>
      </c>
      <c r="F105" t="s">
        <v>3084</v>
      </c>
      <c r="G105" t="s">
        <v>770</v>
      </c>
      <c r="H105" t="s">
        <v>96</v>
      </c>
      <c r="I105" t="s">
        <v>97</v>
      </c>
      <c r="J105" t="s">
        <v>3141</v>
      </c>
      <c r="K105">
        <v>1843</v>
      </c>
      <c r="T105" t="s">
        <v>2848</v>
      </c>
      <c r="Z105" t="s">
        <v>1976</v>
      </c>
    </row>
    <row r="106" spans="1:26">
      <c r="A106">
        <v>495</v>
      </c>
      <c r="B106">
        <v>508</v>
      </c>
      <c r="C106" t="s">
        <v>963</v>
      </c>
      <c r="D106" t="s">
        <v>3233</v>
      </c>
      <c r="E106" t="s">
        <v>3410</v>
      </c>
      <c r="F106" t="s">
        <v>3084</v>
      </c>
      <c r="G106" t="s">
        <v>770</v>
      </c>
      <c r="H106" t="s">
        <v>98</v>
      </c>
      <c r="I106" t="s">
        <v>966</v>
      </c>
      <c r="J106" t="s">
        <v>3141</v>
      </c>
      <c r="K106">
        <v>1903</v>
      </c>
      <c r="M106">
        <v>2000</v>
      </c>
      <c r="T106" t="s">
        <v>2848</v>
      </c>
      <c r="Z106" t="s">
        <v>588</v>
      </c>
    </row>
    <row r="107" spans="1:26">
      <c r="A107">
        <v>501</v>
      </c>
      <c r="B107">
        <v>514</v>
      </c>
      <c r="C107" t="s">
        <v>963</v>
      </c>
      <c r="D107" t="s">
        <v>3233</v>
      </c>
      <c r="E107" t="s">
        <v>3410</v>
      </c>
      <c r="F107" t="s">
        <v>3433</v>
      </c>
      <c r="G107" t="s">
        <v>235</v>
      </c>
      <c r="H107" t="s">
        <v>3234</v>
      </c>
      <c r="I107" t="s">
        <v>966</v>
      </c>
      <c r="J107" t="s">
        <v>3141</v>
      </c>
      <c r="K107">
        <v>1904</v>
      </c>
      <c r="M107">
        <v>1996</v>
      </c>
      <c r="O107">
        <v>1996</v>
      </c>
      <c r="Q107" t="s">
        <v>231</v>
      </c>
      <c r="R107" t="s">
        <v>334</v>
      </c>
      <c r="T107" t="s">
        <v>2848</v>
      </c>
      <c r="Z107" t="s">
        <v>768</v>
      </c>
    </row>
    <row r="108" spans="1:26">
      <c r="A108">
        <v>503</v>
      </c>
      <c r="B108">
        <v>516</v>
      </c>
      <c r="C108" t="s">
        <v>963</v>
      </c>
      <c r="D108" t="s">
        <v>3233</v>
      </c>
      <c r="E108" t="s">
        <v>3409</v>
      </c>
      <c r="I108" t="s">
        <v>3172</v>
      </c>
      <c r="J108" t="s">
        <v>3141</v>
      </c>
      <c r="O108" t="s">
        <v>1034</v>
      </c>
      <c r="T108" t="s">
        <v>2848</v>
      </c>
      <c r="U108" t="s">
        <v>2535</v>
      </c>
      <c r="V108" t="s">
        <v>373</v>
      </c>
      <c r="Z108" t="s">
        <v>1036</v>
      </c>
    </row>
    <row r="109" spans="1:26">
      <c r="A109">
        <v>504</v>
      </c>
      <c r="B109">
        <v>517</v>
      </c>
      <c r="C109" t="s">
        <v>963</v>
      </c>
      <c r="D109" t="s">
        <v>3233</v>
      </c>
      <c r="E109" t="s">
        <v>2837</v>
      </c>
      <c r="J109" t="s">
        <v>3141</v>
      </c>
      <c r="M109" t="s">
        <v>1803</v>
      </c>
      <c r="T109" t="s">
        <v>2848</v>
      </c>
      <c r="V109" t="s">
        <v>3429</v>
      </c>
      <c r="Z109" t="s">
        <v>2144</v>
      </c>
    </row>
    <row r="110" spans="1:26">
      <c r="A110">
        <v>505</v>
      </c>
      <c r="B110">
        <v>518</v>
      </c>
      <c r="C110" t="s">
        <v>963</v>
      </c>
      <c r="D110" t="s">
        <v>336</v>
      </c>
      <c r="E110" t="s">
        <v>589</v>
      </c>
      <c r="F110" t="s">
        <v>590</v>
      </c>
      <c r="G110" t="s">
        <v>591</v>
      </c>
      <c r="H110" t="s">
        <v>592</v>
      </c>
      <c r="I110" t="s">
        <v>593</v>
      </c>
      <c r="J110" t="s">
        <v>3141</v>
      </c>
      <c r="K110">
        <v>1851</v>
      </c>
      <c r="M110">
        <v>1966</v>
      </c>
      <c r="T110" t="s">
        <v>2848</v>
      </c>
      <c r="Z110" t="s">
        <v>922</v>
      </c>
    </row>
    <row r="111" spans="1:26">
      <c r="A111">
        <v>511</v>
      </c>
      <c r="B111">
        <v>524</v>
      </c>
      <c r="C111" t="s">
        <v>3236</v>
      </c>
      <c r="D111" t="s">
        <v>3236</v>
      </c>
      <c r="E111" t="s">
        <v>735</v>
      </c>
      <c r="J111" t="s">
        <v>3141</v>
      </c>
      <c r="M111" t="s">
        <v>1803</v>
      </c>
      <c r="Q111" t="s">
        <v>288</v>
      </c>
      <c r="T111" t="s">
        <v>2848</v>
      </c>
      <c r="Z111" t="s">
        <v>2144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24"/>
  <sheetViews>
    <sheetView workbookViewId="0">
      <selection activeCell="H20" sqref="H20"/>
    </sheetView>
  </sheetViews>
  <sheetFormatPr baseColWidth="10" defaultColWidth="8.83203125" defaultRowHeight="12"/>
  <sheetData>
    <row r="1" spans="1:6">
      <c r="B1" t="s">
        <v>1773</v>
      </c>
      <c r="F1" t="s">
        <v>1774</v>
      </c>
    </row>
    <row r="2" spans="1:6">
      <c r="A2" t="s">
        <v>1952</v>
      </c>
      <c r="F2" t="s">
        <v>1953</v>
      </c>
    </row>
    <row r="3" spans="1:6">
      <c r="B3" t="s">
        <v>1954</v>
      </c>
      <c r="F3" t="s">
        <v>1955</v>
      </c>
    </row>
    <row r="4" spans="1:6">
      <c r="B4" t="s">
        <v>1956</v>
      </c>
      <c r="F4" t="s">
        <v>1957</v>
      </c>
    </row>
    <row r="5" spans="1:6">
      <c r="B5" t="s">
        <v>1959</v>
      </c>
      <c r="F5" t="s">
        <v>193</v>
      </c>
    </row>
    <row r="6" spans="1:6">
      <c r="B6" t="s">
        <v>49</v>
      </c>
      <c r="F6" t="s">
        <v>50</v>
      </c>
    </row>
    <row r="7" spans="1:6">
      <c r="B7" t="s">
        <v>51</v>
      </c>
      <c r="F7" t="s">
        <v>199</v>
      </c>
    </row>
    <row r="8" spans="1:6">
      <c r="B8" t="s">
        <v>546</v>
      </c>
      <c r="F8" t="s">
        <v>547</v>
      </c>
    </row>
    <row r="9" spans="1:6">
      <c r="F9" t="s">
        <v>549</v>
      </c>
    </row>
    <row r="10" spans="1:6">
      <c r="B10" t="s">
        <v>1128</v>
      </c>
      <c r="F10" t="s">
        <v>551</v>
      </c>
    </row>
    <row r="11" spans="1:6">
      <c r="B11" t="s">
        <v>1283</v>
      </c>
      <c r="F11" t="s">
        <v>408</v>
      </c>
    </row>
    <row r="12" spans="1:6">
      <c r="B12" t="s">
        <v>1555</v>
      </c>
    </row>
    <row r="13" spans="1:6">
      <c r="B13" t="s">
        <v>1419</v>
      </c>
    </row>
    <row r="14" spans="1:6">
      <c r="B14" t="s">
        <v>1421</v>
      </c>
    </row>
    <row r="15" spans="1:6">
      <c r="B15" t="s">
        <v>1420</v>
      </c>
    </row>
    <row r="16" spans="1:6">
      <c r="B16" t="s">
        <v>105</v>
      </c>
    </row>
    <row r="17" spans="1:2">
      <c r="B17" t="s">
        <v>265</v>
      </c>
    </row>
    <row r="18" spans="1:2">
      <c r="A18" t="s">
        <v>548</v>
      </c>
    </row>
    <row r="20" spans="1:2">
      <c r="A20" t="s">
        <v>552</v>
      </c>
      <c r="B20" t="s">
        <v>550</v>
      </c>
    </row>
    <row r="22" spans="1:2">
      <c r="B22" t="s">
        <v>553</v>
      </c>
    </row>
    <row r="23" spans="1:2">
      <c r="B23" t="s">
        <v>196</v>
      </c>
    </row>
    <row r="24" spans="1:2">
      <c r="B24" t="s">
        <v>1127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Publication List</vt:lpstr>
      <vt:lpstr>master list</vt:lpstr>
      <vt:lpstr>references</vt:lpstr>
      <vt:lpstr>Unconfirmed species</vt:lpstr>
      <vt:lpstr>Oregon species,not Coos,Yaquina</vt:lpstr>
      <vt:lpstr>Extinctions - contractions</vt:lpstr>
      <vt:lpstr>Unconfirmed copepods</vt:lpstr>
      <vt:lpstr>Unidentified taxa 2011 RAS</vt:lpstr>
      <vt:lpstr>Stations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ralph breitenstein</cp:lastModifiedBy>
  <cp:lastPrinted>2011-05-12T04:10:39Z</cp:lastPrinted>
  <dcterms:created xsi:type="dcterms:W3CDTF">2011-01-06T02:45:34Z</dcterms:created>
  <dcterms:modified xsi:type="dcterms:W3CDTF">2012-01-31T23:00:01Z</dcterms:modified>
</cp:coreProperties>
</file>